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itd-01.lm.local\LRLMSharedFolders$\ESSD\2014-2020\Uzraudzība\Ieviešanas uzraudzības progress\Informācija mājas lapai\ES_fondu_ieguldijumi\"/>
    </mc:Choice>
  </mc:AlternateContent>
  <xr:revisionPtr revIDLastSave="0" documentId="8_{AFD45D62-CE31-4583-AD10-D68B9BDD5DCF}" xr6:coauthVersionLast="47" xr6:coauthVersionMax="47" xr10:uidLastSave="{00000000-0000-0000-0000-000000000000}"/>
  <bookViews>
    <workbookView xWindow="-120" yWindow="-120" windowWidth="29040" windowHeight="17640" xr2:uid="{00000000-000D-0000-FFFF-FFFF00000000}"/>
  </bookViews>
  <sheets>
    <sheet name="NAP darbības atb. SAM, EUR" sheetId="1" r:id="rId1"/>
  </sheets>
  <definedNames>
    <definedName name="_xlnm.Print_Titles" localSheetId="0">'NAP darbības atb. SAM, EUR'!$3:$4</definedName>
    <definedName name="Z_2D6749FA_6ABF_494D_9DCA_C8F8D6E56688_.wvu.Cols" localSheetId="0" hidden="1">'NAP darbības atb. SAM, EUR'!$E:$H,'NAP darbības atb. SAM, EUR'!$K:$M</definedName>
    <definedName name="Z_2D6749FA_6ABF_494D_9DCA_C8F8D6E56688_.wvu.PrintTitles" localSheetId="0" hidden="1">'NAP darbības atb. SAM, EUR'!$3:$4</definedName>
    <definedName name="Z_32FE8776_7491_49F4_9095_B08E997870B6_.wvu.PrintTitles" localSheetId="0" hidden="1">'NAP darbības atb. SAM, EUR'!$3:$4</definedName>
    <definedName name="Z_56F84D78_3FC4_4C0A_85A6_468BC305A208_.wvu.PrintTitles" localSheetId="0" hidden="1">'NAP darbības atb. SAM, EUR'!$3:$4</definedName>
    <definedName name="Z_5E9779A7_18F7_4E97_B416_162FA3972392_.wvu.PrintTitles" localSheetId="0" hidden="1">'NAP darbības atb. SAM, EUR'!$3:$4</definedName>
    <definedName name="Z_71BE3EEC_C377_4701_91C3_58E123AF4818_.wvu.PrintTitles" localSheetId="0" hidden="1">'NAP darbības atb. SAM, EUR'!$3:$4</definedName>
    <definedName name="Z_7D42E8BD_011F_4CD0_B130_DF6EDA24A572_.wvu.PrintTitles" localSheetId="0" hidden="1">'NAP darbības atb. SAM, EUR'!$3:$4</definedName>
    <definedName name="Z_9982FB83_9811_4D87_BC30_BAC276982930_.wvu.PrintTitles" localSheetId="0" hidden="1">'NAP darbības atb. SAM, EUR'!$3:$4</definedName>
    <definedName name="Z_E0B37B7E_6DDB_4C7E_BB58_CA196556C181_.wvu.PrintTitles" localSheetId="0" hidden="1">'NAP darbības atb. SAM, EUR'!$3:$4</definedName>
    <definedName name="Z_FA87448B_726D_4DD5_91EE_54BE5B797AF4_.wvu.PrintTitles" localSheetId="0" hidden="1">'NAP darbības atb. SAM, EUR'!$3:$4</definedName>
  </definedNames>
  <calcPr calcId="181029"/>
  <customWorkbookViews>
    <customWorkbookView name="Anna Vibe - Personal View" guid="{9982FB83-9811-4D87-BC30-BAC276982930}" mergeInterval="0" personalView="1" maximized="1" xWindow="-8" yWindow="-8" windowWidth="1936" windowHeight="1056" activeSheetId="1"/>
    <customWorkbookView name="Ineta Mača - Personal View" guid="{32FE8776-7491-49F4-9095-B08E997870B6}" mergeInterval="0" personalView="1" maximized="1" xWindow="-8" yWindow="-8" windowWidth="1936" windowHeight="1056" activeSheetId="1"/>
    <customWorkbookView name="Ilga Vjakse - Personal View" guid="{56F84D78-3FC4-4C0A-85A6-468BC305A208}" mergeInterval="0" personalView="1" maximized="1" xWindow="-8" yWindow="-8" windowWidth="1936" windowHeight="1056" activeSheetId="1"/>
    <customWorkbookView name="Janis Laucis - Personal View" guid="{5E9779A7-18F7-4E97-B416-162FA3972392}" mergeInterval="0" personalView="1" maximized="1" xWindow="-8" yWindow="-8" windowWidth="1936" windowHeight="1056" activeSheetId="1"/>
    <customWorkbookView name="Inga Krigere - Personal View" guid="{FA87448B-726D-4DD5-91EE-54BE5B797AF4}" mergeInterval="0" personalView="1" maximized="1" xWindow="-8" yWindow="-8" windowWidth="1696" windowHeight="1026" activeSheetId="1"/>
    <customWorkbookView name="Vjaceslavs Makarovs - Personal View" guid="{7D42E8BD-011F-4CD0-B130-DF6EDA24A572}" mergeInterval="0" personalView="1" maximized="1" xWindow="-8" yWindow="-8" windowWidth="1936" windowHeight="1056" activeSheetId="1"/>
    <customWorkbookView name="Rudolfs Kud'la - Personal View" guid="{71BE3EEC-C377-4701-91C3-58E123AF4818}" mergeInterval="0" personalView="1" xWindow="187" yWindow="61" windowWidth="1504" windowHeight="798" activeSheetId="1"/>
    <customWorkbookView name="Egita Sāre - Personal View" guid="{E0B37B7E-6DDB-4C7E-BB58-CA196556C181}" mergeInterval="0" personalView="1" maximized="1" xWindow="-8" yWindow="-8" windowWidth="1936" windowHeight="1176" activeSheetId="1"/>
    <customWorkbookView name="Martins Kleins - Personal View" guid="{2D6749FA-6ABF-494D-9DCA-C8F8D6E56688}" mergeInterval="0" personalView="1" maximized="1" xWindow="-8" yWindow="-8" windowWidth="1936" windowHeight="1176"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34" i="1" l="1"/>
  <c r="M51" i="1"/>
  <c r="L51" i="1"/>
  <c r="K51" i="1"/>
  <c r="I51" i="1"/>
  <c r="H51" i="1"/>
  <c r="G51" i="1"/>
  <c r="F51" i="1"/>
  <c r="D50" i="1"/>
  <c r="C50" i="1" l="1"/>
  <c r="I56" i="1" l="1"/>
  <c r="I53" i="1" s="1"/>
  <c r="D55" i="1"/>
  <c r="D56" i="1" s="1"/>
  <c r="D53" i="1" s="1"/>
  <c r="D49" i="1"/>
  <c r="D48" i="1"/>
  <c r="I46" i="1"/>
  <c r="D45" i="1"/>
  <c r="D44" i="1"/>
  <c r="D43" i="1"/>
  <c r="D40" i="1"/>
  <c r="D39" i="1"/>
  <c r="D38" i="1"/>
  <c r="I41" i="1"/>
  <c r="D35" i="1"/>
  <c r="D34" i="1"/>
  <c r="D33" i="1"/>
  <c r="D32" i="1"/>
  <c r="I36" i="1"/>
  <c r="D29" i="1"/>
  <c r="D28" i="1"/>
  <c r="D27" i="1"/>
  <c r="I30" i="1"/>
  <c r="I23" i="1"/>
  <c r="D22" i="1"/>
  <c r="D19" i="1"/>
  <c r="I20" i="1"/>
  <c r="I17" i="1"/>
  <c r="D16" i="1"/>
  <c r="D15" i="1"/>
  <c r="I13" i="1"/>
  <c r="D12" i="1"/>
  <c r="D11" i="1"/>
  <c r="I9" i="1"/>
  <c r="I57" i="1" s="1"/>
  <c r="D8" i="1"/>
  <c r="M56" i="1"/>
  <c r="M53" i="1" s="1"/>
  <c r="L56" i="1"/>
  <c r="L53" i="1" s="1"/>
  <c r="K56" i="1"/>
  <c r="K53" i="1" s="1"/>
  <c r="H56" i="1"/>
  <c r="H53" i="1" s="1"/>
  <c r="G56" i="1"/>
  <c r="G53" i="1" s="1"/>
  <c r="F56" i="1"/>
  <c r="F53" i="1" s="1"/>
  <c r="E56" i="1"/>
  <c r="E53" i="1" s="1"/>
  <c r="J55" i="1"/>
  <c r="J56" i="1" s="1"/>
  <c r="J53" i="1" s="1"/>
  <c r="D51" i="1" l="1"/>
  <c r="I25" i="1"/>
  <c r="I6" i="1"/>
  <c r="C55" i="1"/>
  <c r="C56" i="1" s="1"/>
  <c r="C53" i="1" s="1"/>
  <c r="J15" i="1"/>
  <c r="M17" i="1" l="1"/>
  <c r="L17" i="1"/>
  <c r="K17" i="1"/>
  <c r="H17" i="1"/>
  <c r="G17" i="1"/>
  <c r="F17" i="1"/>
  <c r="J35" i="1" l="1"/>
  <c r="C35" i="1" l="1"/>
  <c r="K46" i="1"/>
  <c r="J45" i="1"/>
  <c r="J44" i="1"/>
  <c r="G46" i="1"/>
  <c r="C44" i="1" l="1"/>
  <c r="J8" i="1"/>
  <c r="M46" i="1" l="1"/>
  <c r="L46" i="1"/>
  <c r="H46" i="1"/>
  <c r="F46" i="1"/>
  <c r="E46" i="1"/>
  <c r="D17" i="1" l="1"/>
  <c r="D46" i="1"/>
  <c r="E30" i="1"/>
  <c r="F30" i="1"/>
  <c r="G30" i="1"/>
  <c r="H30" i="1"/>
  <c r="K30" i="1"/>
  <c r="L30" i="1"/>
  <c r="M30" i="1"/>
  <c r="E51" i="1"/>
  <c r="E41" i="1"/>
  <c r="F41" i="1"/>
  <c r="G41" i="1"/>
  <c r="H41" i="1"/>
  <c r="K41" i="1"/>
  <c r="L41" i="1"/>
  <c r="M41" i="1"/>
  <c r="E36" i="1"/>
  <c r="F36" i="1"/>
  <c r="G36" i="1"/>
  <c r="H36" i="1"/>
  <c r="K36" i="1"/>
  <c r="L36" i="1"/>
  <c r="M36" i="1"/>
  <c r="L25" i="1" l="1"/>
  <c r="F25" i="1"/>
  <c r="K25" i="1"/>
  <c r="E25" i="1"/>
  <c r="H25" i="1"/>
  <c r="M25" i="1"/>
  <c r="G25" i="1"/>
  <c r="E17" i="1"/>
  <c r="J16" i="1"/>
  <c r="E13" i="1"/>
  <c r="F13" i="1"/>
  <c r="G13" i="1"/>
  <c r="H13" i="1"/>
  <c r="K13" i="1"/>
  <c r="L13" i="1"/>
  <c r="M13" i="1"/>
  <c r="C16" i="1" l="1"/>
  <c r="J17" i="1"/>
  <c r="E20" i="1"/>
  <c r="F20" i="1"/>
  <c r="G20" i="1"/>
  <c r="H20" i="1"/>
  <c r="K20" i="1"/>
  <c r="L20" i="1"/>
  <c r="M20" i="1"/>
  <c r="J49" i="1"/>
  <c r="C48" i="1"/>
  <c r="C45" i="1"/>
  <c r="J43" i="1"/>
  <c r="J46" i="1" s="1"/>
  <c r="J40" i="1"/>
  <c r="C40" i="1" s="1"/>
  <c r="J39" i="1"/>
  <c r="C39" i="1" s="1"/>
  <c r="J38" i="1"/>
  <c r="C38" i="1" s="1"/>
  <c r="J34" i="1"/>
  <c r="C34" i="1" s="1"/>
  <c r="J33" i="1"/>
  <c r="C33" i="1" s="1"/>
  <c r="J32" i="1"/>
  <c r="C32" i="1" s="1"/>
  <c r="J29" i="1"/>
  <c r="C29" i="1" s="1"/>
  <c r="J28" i="1"/>
  <c r="C28" i="1" s="1"/>
  <c r="J27" i="1"/>
  <c r="C27" i="1" s="1"/>
  <c r="M23" i="1"/>
  <c r="L23" i="1"/>
  <c r="K23" i="1"/>
  <c r="H23" i="1"/>
  <c r="G23" i="1"/>
  <c r="F23" i="1"/>
  <c r="E23" i="1"/>
  <c r="J22" i="1"/>
  <c r="J23" i="1" s="1"/>
  <c r="D23" i="1"/>
  <c r="J12" i="1"/>
  <c r="C12" i="1" s="1"/>
  <c r="J11" i="1"/>
  <c r="M9" i="1"/>
  <c r="M57" i="1" s="1"/>
  <c r="L9" i="1"/>
  <c r="K9" i="1"/>
  <c r="H9" i="1"/>
  <c r="G9" i="1"/>
  <c r="F9" i="1"/>
  <c r="E9" i="1"/>
  <c r="E57" i="1" s="1"/>
  <c r="J9" i="1"/>
  <c r="C49" i="1" l="1"/>
  <c r="J51" i="1"/>
  <c r="C51" i="1"/>
  <c r="K57" i="1"/>
  <c r="G57" i="1"/>
  <c r="F57" i="1"/>
  <c r="L57" i="1"/>
  <c r="H57" i="1"/>
  <c r="L6" i="1"/>
  <c r="F6" i="1"/>
  <c r="H6" i="1"/>
  <c r="C43" i="1"/>
  <c r="C46" i="1" s="1"/>
  <c r="D20" i="1"/>
  <c r="G6" i="1"/>
  <c r="M6" i="1"/>
  <c r="E6" i="1"/>
  <c r="K6" i="1"/>
  <c r="D9" i="1"/>
  <c r="C8" i="1"/>
  <c r="C9" i="1" s="1"/>
  <c r="D30" i="1"/>
  <c r="J30" i="1"/>
  <c r="J41" i="1"/>
  <c r="D41" i="1"/>
  <c r="D36" i="1"/>
  <c r="J36" i="1"/>
  <c r="C15" i="1"/>
  <c r="C17" i="1" s="1"/>
  <c r="D13" i="1"/>
  <c r="J13" i="1"/>
  <c r="J19" i="1"/>
  <c r="J20" i="1" s="1"/>
  <c r="C22" i="1"/>
  <c r="C23" i="1" s="1"/>
  <c r="C11" i="1"/>
  <c r="J57" i="1" l="1"/>
  <c r="D57" i="1"/>
  <c r="J6" i="1"/>
  <c r="J25" i="1"/>
  <c r="D25" i="1"/>
  <c r="C19" i="1"/>
  <c r="C20" i="1" s="1"/>
  <c r="D6" i="1"/>
  <c r="C30" i="1"/>
  <c r="C41" i="1"/>
  <c r="C36" i="1"/>
  <c r="C13" i="1"/>
  <c r="C57" i="1" l="1"/>
  <c r="C6" i="1"/>
  <c r="C25" i="1"/>
</calcChain>
</file>

<file path=xl/sharedStrings.xml><?xml version="1.0" encoding="utf-8"?>
<sst xmlns="http://schemas.openxmlformats.org/spreadsheetml/2006/main" count="193" uniqueCount="163">
  <si>
    <t>Nacionālais finansējums</t>
  </si>
  <si>
    <t>ES fondu finansējums</t>
  </si>
  <si>
    <t>Kopējais finansējums</t>
  </si>
  <si>
    <t>VISI SAM  KOPĀ:</t>
  </si>
  <si>
    <t>7.1.2. SAM KOPĀ:</t>
  </si>
  <si>
    <t>7.2.1. SAM KOPĀ:</t>
  </si>
  <si>
    <t>7.3.1. SAM KOPĀ:</t>
  </si>
  <si>
    <t>7.1.1. SAM LM KOPĀ:</t>
  </si>
  <si>
    <t>7.3.2. SAM KOPĀ:</t>
  </si>
  <si>
    <t>Projektu konkursa veids</t>
  </si>
  <si>
    <t>Sociālās integrācijas valsts aģentūra</t>
  </si>
  <si>
    <t>Veselības un darbspēju ekspertīzes ārstu valsts komisija</t>
  </si>
  <si>
    <t>Indikatīvais īstenošanas laiks</t>
  </si>
  <si>
    <t>Nodarbinātības valsts aģentūra</t>
  </si>
  <si>
    <t>Nodarbinātības valsts aģentūra, Ekonomikas ministrija</t>
  </si>
  <si>
    <t>Nodarbinātības valsts aģentūra sadarbībā ar darba devējiem, profesionālās izglītības iestādēm, pašvaldībām, biedrībām un nodibinājumiem</t>
  </si>
  <si>
    <t>Potenciālie finansējuma saņēmēji, sadarbības partneri, pasākumu īstenotāji</t>
  </si>
  <si>
    <t xml:space="preserve">Labklājības ministrija </t>
  </si>
  <si>
    <t>Ierobežots konkurss</t>
  </si>
  <si>
    <t>Valsts sabiedrība ar ierobežotu atbildību  "Nacionālais rehabilitācijas centrs "Vaivari""</t>
  </si>
  <si>
    <t>Plānotie darbības programmas iznākuma un rezultāta rādītāji līdz 2023.gadam</t>
  </si>
  <si>
    <t>KOPĀ</t>
  </si>
  <si>
    <t>KF</t>
  </si>
  <si>
    <t>ERAF</t>
  </si>
  <si>
    <t>ESF</t>
  </si>
  <si>
    <t>Jaunatnes nodarbinātības iniciatīvas finansējums</t>
  </si>
  <si>
    <t>Valsts budžeta finansējums</t>
  </si>
  <si>
    <t>Pašv. Fin.</t>
  </si>
  <si>
    <t>Privātais līdzfin.</t>
  </si>
  <si>
    <t>9.1.1. SAM KOPĀ:</t>
  </si>
  <si>
    <t>9.1.4. SAM KOPĀ:</t>
  </si>
  <si>
    <t>9.2.1. SAM KOPĀ:</t>
  </si>
  <si>
    <t>9.2.2. SAM KOPĀ:</t>
  </si>
  <si>
    <t>9.3.1. SAM KOPĀ:</t>
  </si>
  <si>
    <t>Plānošanas reģioni sadarbībā ar pašvaldībām, sociālo pakalpojumu sniedzējiem, biedrībām un nodibinājumiem</t>
  </si>
  <si>
    <t>Paaugstināt bezdarbnieku kvalifikāciju un prasmes atbilstoši darba tirgus pieprasījumam</t>
  </si>
  <si>
    <t>EURES tīkla darbības nodrošināšana</t>
  </si>
  <si>
    <t xml:space="preserve">Darba tirgus apsteidzošo pārkārtojumu sistēmas ieviešana </t>
  </si>
  <si>
    <t>Aktīvās darba tirgus politikas pasākumu īstenošana jauniešu bezdarbnieku nodarbinātības veicināšanai</t>
  </si>
  <si>
    <t>Nr.</t>
  </si>
  <si>
    <t>7.1.1.</t>
  </si>
  <si>
    <t>7.1.2.1.</t>
  </si>
  <si>
    <t>7.1.2.</t>
  </si>
  <si>
    <t>7.2.1.1.</t>
  </si>
  <si>
    <t>7.2.1.2.</t>
  </si>
  <si>
    <t>7.1.2.2.</t>
  </si>
  <si>
    <t>7.2.1.</t>
  </si>
  <si>
    <t>7.3.1.</t>
  </si>
  <si>
    <t xml:space="preserve">Uzlabot darba drošību, it īpaši bīstamo nozaru uzņēmumos </t>
  </si>
  <si>
    <t xml:space="preserve">Paildzināt gados vecāku nodarbināto darbspēju saglabāšanu un nodarbinātību </t>
  </si>
  <si>
    <t>7.3.2.</t>
  </si>
  <si>
    <t>9.1.1.</t>
  </si>
  <si>
    <t>9.1.1.1.</t>
  </si>
  <si>
    <t>9.1.1.2.</t>
  </si>
  <si>
    <t>9.1.1.3.</t>
  </si>
  <si>
    <t>Subsidētās darbavietas nelabvēlīgākā situācijā esošiem bezdarbniekiem</t>
  </si>
  <si>
    <t>9.1.4.</t>
  </si>
  <si>
    <t>9.1.4.1.</t>
  </si>
  <si>
    <t>9.1.4.2.</t>
  </si>
  <si>
    <t>9.1.4.3.</t>
  </si>
  <si>
    <t>9.1.4.4.</t>
  </si>
  <si>
    <t>Invaliditātes ekspertīzes pakalpojuma kvalitātes uzlabošana</t>
  </si>
  <si>
    <t>Dažādību veicināšana (diskriminācijas novēršana)</t>
  </si>
  <si>
    <t>9.2.1.</t>
  </si>
  <si>
    <t>Profesionāla sociālā darba attīstība pašvaldībās</t>
  </si>
  <si>
    <t>9.2.1.1.</t>
  </si>
  <si>
    <t>9.2.1.2.</t>
  </si>
  <si>
    <t>9.2.1.3.</t>
  </si>
  <si>
    <t>9.2.2.</t>
  </si>
  <si>
    <t>Deinstitucionalizācija</t>
  </si>
  <si>
    <t>9.2.2.1.</t>
  </si>
  <si>
    <t>9.2.2.2.</t>
  </si>
  <si>
    <t>9.3.1.</t>
  </si>
  <si>
    <t>9.3.1.1.</t>
  </si>
  <si>
    <t>9.3.1.2.</t>
  </si>
  <si>
    <t>Pakalpojumu infrastruktūras attīstība deinstitucionalizācijas plānu īstenošanai</t>
  </si>
  <si>
    <t>Specifiskais atbalsta mērķis /
tā pasākums</t>
  </si>
  <si>
    <t>9. Investīciju PRIORITĀRAIS VIRZIENS - SOCIĀLĀ IEKĻAUŠANA UN NABADZĪBAS APKAROŠANA</t>
  </si>
  <si>
    <t>9. PRIORITĀRAIS VIRZIENS KOPĀ:</t>
  </si>
  <si>
    <t>7. PRIORITĀRAIS VIRZIENS KOPĀ:</t>
  </si>
  <si>
    <t>Ilgstošo bezdarbnieku aktivizācijas pasākumi</t>
  </si>
  <si>
    <t>7. Investīciju PRIORITĀRAIS VIRZIENS - NODARBINĀTĪBA UN DARBASPĒKA MOBILITĀTE</t>
  </si>
  <si>
    <t>Sociālo pakalpojumu atbalsta sistēmas pilnveide</t>
  </si>
  <si>
    <t>Atbalsts sociālajai uzņēmējdarbībai</t>
  </si>
  <si>
    <t>Profesionālā rehabilitācija</t>
  </si>
  <si>
    <t>Labklājības ministrija sadarbībā ar plānošanas reģioniem un pašvaldībām</t>
  </si>
  <si>
    <t>Nodarbinātības valsts aģentūra sadarbībā ar darba devēju organizācijām vai to apvienībām, Valsts darba inspekciju, uzņēmumiem, Veselības un darbspēju ekspertīzes ārstu valsts komisiju, Sociālās integrācijas valsts aģentūru, pētniecības iestādēm, biedrībām un nodibinājumiem, arodbiedrībām</t>
  </si>
  <si>
    <t>Nodarbinātības valsts aģentūra sadarbībā ar Sociālās integrācijas valsts aģentūru un pašvaldībām</t>
  </si>
  <si>
    <t>Labklājības ministrija sadarbībā ar Attīstības finanšu institūciju un ar sociālās uzņēmējdarbības veicējiem, pašvaldībām, biedrībām un nodibinājumiem</t>
  </si>
  <si>
    <t>Pašvaldības sadarbībā ar plānošanas reģioniem, biedrībām un nodibinājumiem</t>
  </si>
  <si>
    <t>Iekļaujoša darba tirgus un nabadzības risku pētījumi un monitorings</t>
  </si>
  <si>
    <t>2015.(4.cet.) - 2023.(4.cet.)</t>
  </si>
  <si>
    <t>9.2.2.3.</t>
  </si>
  <si>
    <t>Biedrības un nodibinājumi</t>
  </si>
  <si>
    <t>Sabiedrībā balstītu sociālo pakalpojumu sniegšana</t>
  </si>
  <si>
    <t>Atklāta projektu iesniegumu atlase</t>
  </si>
  <si>
    <t xml:space="preserve"> 2015.(4.cet.) - 2022.(4.cet.)</t>
  </si>
  <si>
    <t>2016.(1.cet.) - 2023.(4.cet.)</t>
  </si>
  <si>
    <r>
      <rPr>
        <b/>
        <i/>
        <u/>
        <sz val="14"/>
        <color indexed="10"/>
        <rFont val="Times New Roman"/>
        <family val="1"/>
        <charset val="186"/>
      </rPr>
      <t>Specifiskais atbalsta mērķis -</t>
    </r>
    <r>
      <rPr>
        <b/>
        <u/>
        <sz val="14"/>
        <color indexed="10"/>
        <rFont val="Times New Roman"/>
        <family val="1"/>
        <charset val="186"/>
      </rPr>
      <t>Palielināt nodarbinātībā, izglītībā vai apmācībās neiesaistītu jauniešu nodarbinātību un izglītības ieguvi Jauniešu garantijas ietvaros (ESF, Jauniešu Nodarbinātības iniciatīvas finansējums)</t>
    </r>
    <r>
      <rPr>
        <b/>
        <u/>
        <sz val="12"/>
        <rFont val="Times New Roman"/>
        <family val="1"/>
      </rPr>
      <t xml:space="preserve">
P</t>
    </r>
    <r>
      <rPr>
        <b/>
        <u/>
        <sz val="12"/>
        <rFont val="Times New Roman"/>
        <family val="1"/>
        <charset val="186"/>
      </rPr>
      <t xml:space="preserve">lānotās atbalstāmās darbības:
</t>
    </r>
    <r>
      <rPr>
        <sz val="12"/>
        <rFont val="Times New Roman"/>
        <family val="1"/>
        <charset val="186"/>
      </rPr>
      <t xml:space="preserve">darba meklēšanas atbalsta pasākumi; konkurētspējas paaugstināšanas pasākumi (individuālās konsultācijas un grupu nodarbības); karjeras konsultācijas; aktīvās darba tirgus politikas pasākumu īstenošana, t.sk. darba tirgū pieprasītas profesionālās un neformālās izglītības programmas; transportlīdzekļu un traktortehnikas vadītāju apmācības; ārpus formālās izglītības sistēmas apgūtās profesionālās kompetences novērtēšana; darbnīcas jauniešiem; darbavieta pirmās darba pieredzes iegūšanai; subsidētās darbavietas jauniešiem (t.sk. ar invaliditāti, ilgstošiem bezdarbniekiem); specifisku pakalpojumu sniegšana mērķa grupas bezdarbniekiem ar invaliditāti, piemēram, atbilstoši ergoterapeita atzinumam, darbavietu pielāgošana, ergoterapeita, surdotulka, specializētā transporta pakalpojumi personām ar invaliditāti; atbalsts pašnodarbinātības vai uzņēmējdarbības uzsākšanai; atbalsts reģionālajai mobilitātei; sākotnējās profesionālās izglītības programmu īstenošana, t.sk. arodizglītības programmas otrā profesionālās kvalifikācijas līmeņa ieguvei viena mācību gada laikā, profesionālās vidējās izglītības programmas trešā profesionālās kvalifikācijas līmeņa ieguvei pusotra mācību gada laikā; mērķstipendiju piešķiršana un izglītības programmas, kas tiek īstenotas ieslodzījuma vietās vispārējo pamatprasmju apguvei, profesionālai tālākizglītībai, profesionālajai pilnveidei un karjeras atbalsta pasākumu īstenošana profesionālās izglītības veicināšanai. 
</t>
    </r>
    <r>
      <rPr>
        <b/>
        <u/>
        <sz val="12"/>
        <rFont val="Times New Roman"/>
        <family val="1"/>
        <charset val="186"/>
      </rPr>
      <t xml:space="preserve">Plānotā mērķa grupa:
</t>
    </r>
    <r>
      <rPr>
        <sz val="12"/>
        <rFont val="Times New Roman"/>
        <family val="1"/>
        <charset val="186"/>
      </rPr>
      <t>jaunieši līdz 29 gadu vecumam (ieskaitot),  prioritāri atbalstu sniedzot mērķa grupai vecumā 15–24 gadi (ieskaitot) un jauniešiem, kuri nemācās un nav nodarbināti.</t>
    </r>
  </si>
  <si>
    <t>2015.(3.cet.) - 2023.(4.cet.)</t>
  </si>
  <si>
    <t>2019.(1.cet.) - 2023.(4.cet.)</t>
  </si>
  <si>
    <t>Atbalstīto informatīvo EURES pasākumu skaits (pasākumu skaits) - 800</t>
  </si>
  <si>
    <r>
      <rPr>
        <b/>
        <i/>
        <u/>
        <sz val="14"/>
        <color indexed="10"/>
        <rFont val="Times New Roman"/>
        <family val="1"/>
        <charset val="186"/>
      </rPr>
      <t xml:space="preserve">Specifiskais atbalsta mērķis - </t>
    </r>
    <r>
      <rPr>
        <b/>
        <u/>
        <sz val="14"/>
        <color indexed="10"/>
        <rFont val="Times New Roman"/>
        <family val="1"/>
        <charset val="186"/>
      </rPr>
      <t>Izveidot Darba tirgus apsteidzošo pārkārtojumu sistēmu, nodrošinot tās sasaisti ar Nodarbinātības barometru (ESF)</t>
    </r>
    <r>
      <rPr>
        <b/>
        <u/>
        <sz val="12"/>
        <rFont val="Times New Roman"/>
        <family val="1"/>
      </rPr>
      <t xml:space="preserve">
Plānotās atbalstāmās darbības: 
</t>
    </r>
    <r>
      <rPr>
        <sz val="12"/>
        <rFont val="Times New Roman"/>
        <family val="1"/>
        <charset val="186"/>
      </rPr>
      <t xml:space="preserve">darba tirgus apsteidzošo pārkārtojumu sistēmas organizatoriskā ietvara un sadarbības modeļa apzināšana un izveide (izpēte, organizāciju un ekspertu tīkla izveide); Web bāzētas IT platformas izveide; aktīvās darba tirgus politikas pasākumu efektivitātes novērtējums; darba tirgus iestāžu darbinieku apmācības; informācijas nodrošināšana EURES ietvaros.
</t>
    </r>
    <r>
      <rPr>
        <b/>
        <u/>
        <sz val="12"/>
        <rFont val="Times New Roman"/>
        <family val="1"/>
        <charset val="186"/>
      </rPr>
      <t xml:space="preserve">
Plānotā mērķa grupa:</t>
    </r>
    <r>
      <rPr>
        <sz val="12"/>
        <rFont val="Times New Roman"/>
        <family val="1"/>
        <charset val="186"/>
      </rPr>
      <t xml:space="preserve">
izglītības, nodarbinātības un sociālās politikas veidotāji un īstenotāji, darba tirgus dalībnieki (darba devēji, darba ņēmēji, darba meklētāji, bezdarbnieki un Nodarbinātības valsts aģentūras darbinieki).</t>
    </r>
  </si>
  <si>
    <r>
      <rPr>
        <b/>
        <i/>
        <u/>
        <sz val="14"/>
        <color indexed="10"/>
        <rFont val="Times New Roman"/>
        <family val="1"/>
        <charset val="186"/>
      </rPr>
      <t xml:space="preserve">Specifiskais atbalsta mērķis - </t>
    </r>
    <r>
      <rPr>
        <b/>
        <u/>
        <sz val="14"/>
        <color indexed="10"/>
        <rFont val="Times New Roman"/>
        <family val="1"/>
        <charset val="186"/>
      </rPr>
      <t>Paildzināt gados vecāku nodarbināto darbspēju saglabāšanu un nodarbinātību (ESF)</t>
    </r>
    <r>
      <rPr>
        <b/>
        <u/>
        <sz val="12"/>
        <rFont val="Times New Roman"/>
        <family val="1"/>
      </rPr>
      <t xml:space="preserve">
Plānotās atbalstāmās darbības:
</t>
    </r>
    <r>
      <rPr>
        <sz val="12"/>
        <rFont val="Times New Roman"/>
        <family val="1"/>
        <charset val="186"/>
      </rPr>
      <t>gados vecāku nodarbināto spēju, prasmju un veselības stāvokļa novērtēšana; cilvēkresursu attīstības plānošana; informatīvi konsultatīvs atbalsts darba devējiem, lai sekmētu gados vecāku cilvēku ilgāku palikšanu darba tirgū (veselīgas novecošanās, drošu darba metožu, elastīgu darba formu, personāla politikas un karjeras plānošanas u.c. jautājumos); prasmju pilnveidošanas pasākumi; darba vides novērtēšana un darba vietas pielāgošana; starppaaudžu pieredzes nodošanas pasākumi (mentorings); izmēģinājumprojekts –sistēmas izveide, kas sekmētu tādu nodarbināto, kam konstatēts prasmju trūkums, veselības traucējumi vai citi kavēkļi, kas ierobežo darba pienākumu veikšanu, nepieciešamo rehabilitāciju un/vai atbilstošu pārkvalifikāciju tajā pašā nozarē vai radniecīgā nozarē.</t>
    </r>
    <r>
      <rPr>
        <b/>
        <u/>
        <sz val="12"/>
        <rFont val="Times New Roman"/>
        <family val="1"/>
      </rPr>
      <t xml:space="preserve">
Plānotā mērķa grupa:
</t>
    </r>
    <r>
      <rPr>
        <sz val="12"/>
        <rFont val="Times New Roman"/>
        <family val="1"/>
        <charset val="186"/>
      </rPr>
      <t>gados vecākas nodarbinātas personas, darba devēji.</t>
    </r>
  </si>
  <si>
    <t>2014.g. 2.janv.   -  2018.g. 31.dec. (projekta īstenošana noslēgusies)</t>
  </si>
  <si>
    <r>
      <t xml:space="preserve">JNI atbalstīto pasākumu dalībnieki - 29 078 (7.2.1.1. - 19 000, 7.2.1.2. - 10 078)
Bezdarbnieki, tostarp ilgstošie bezdarbnieki (dalībnieki)- 19 000 (7.2.1.1.)
Izglītībā vai apmācībā neiesaistītas neaktīvas personas (dalībnieki)- 10 078 (7.2.1.2.)
Ilgstošie bezdarbnieki (dalībnieki) - 5 700 (7.2.1.1.)
Nodarbinātas personas (dalībnieki) - 2 206 (7.2.1.2.)
</t>
    </r>
    <r>
      <rPr>
        <sz val="12"/>
        <rFont val="Times New Roman"/>
        <family val="1"/>
        <charset val="186"/>
      </rPr>
      <t>1) Kvalifikāciju ieguvušie dalībnieki tūlīt pēc dalības apmācībās - 12 271 (7.2.1.1. - 5 515, 7.2.1.2. - 6 756)
2) Dalībnieki, kas ir bezdarbnieki, un pabeidz JNI atbalstīto intervenci - 12 920 (7.2.1.1.)
3) Dalībnieki, kas ir bezdarbnieki un pēc aiziešanas saņem darba, pieaugušo izglītības, mācekļa vai prakses vietas piedāvājumu - 11 266 (7.2.1.1.)
4) Dalībnieki, kas ir bezdarbnieki, un pēc aiziešanas iesaistījušies izglītībā/apmācībā kvalifikācijas ieguvē, vai ir nodarbināti, tostarp pašnodarbināti - 11 266 (7.2.1.1.)
5) Dalībnieki, kas ir ilgstošie bezdarbnieki, un pabeidz JNI atbalstīto intervenci - 3 420 (7.2.1.1.)
6) Dalībnieki, kas ir ilgstošie bezdarbnieki, un saņem darba, pieaugušo izglītības, mācekļa vai prakses vietas piedāvājumu pēc aiziešanas - 2052 (7.2.1.1.)
7) Dalībnieki, kas ir ilgstošie bezdarbnieki, un pēc aiziešanas iesaistījušies izglītībā/apmācībā, kvalifikācijas ieguvē, vai ir nodarbināti, tostarp pašnodarbināti - 2052 (7.2.1.1.)
8) Neaktīvie dalībnieki, kas nav iesaistīti izglītībā vai apmācībā un pabeidz JNI atbalstīto intervenci - 6 756 (7.2.1.2.)
9) Neaktīvie dalībnieki, kas nav iesaistīti izglītībā vai apmācībā un saņem darba, pieaugušo izglītības, mācekļa vai prakses vietas piedāvājumu pēc aiziešanas - 2838 (7.2.1.2.)
10) Neaktīvie dalībnieki, kas nav iesaistīti izglītībā vai apmācībā un pēc aiziešanas iesaistījušies izglītībā/apmācībā, kvalifikācijas ieguvē, vai ir nodarbināti, tostarp pašnodarbināti - 3 310 (7.2.1.2.)
11) Dalībnieki, kas piedalās pieaugušo izglītībā, apmācības programmās, kuras pabeidzot, tiek iegūta kvalifikācija, mācekļa praksē vai stažēšanās pasākumos sešos mēnešos pēc aiziešanas - 1 673 (7.2.1.1.)
12) Nodarbinātībā iesaistītie dalībnieki 6 mēnešos pēc aiziešanas - 6 781 (7.2.1.1. - 3 876, 7.2.1.2. - 2 905)
13) Pašnodarbinātībā iesaistītie dalībnieki  6 mēnešos pēc aiziešanas - 80 (7.2.1.1.)</t>
    </r>
    <r>
      <rPr>
        <sz val="12"/>
        <rFont val="Times New Roman"/>
        <family val="1"/>
      </rPr>
      <t xml:space="preserve">
14) Kvalifikāciju ieguvušie nodarbināti dalībnieki tūlīt pēc dalības apmācībās - 1 496 (7.2.1.2.)</t>
    </r>
  </si>
  <si>
    <t>2016.(4.cet.) - 2019.(4.cet.) (projekta īstenošana noslēgusies)</t>
  </si>
  <si>
    <t>Sabiedrības integrācijas fonds sadarbībā ar Nodrošinājuma valsts aģentūru un Pilsonības un migrācijas lietu pārvaldi</t>
  </si>
  <si>
    <t>Funkcionēšanas novērtēšanas sistēmas izveide un ieviešana un asistīvo tehnoloģiju (tehnisko palīglīdzekļu) pieejamības un pielietojuma Latvijas izglītības iestādēs izpēte</t>
  </si>
  <si>
    <t>Nodarbinātības valsts aģentūra sadarbībā ar darba devējiem, biedrībām un nodibinājumiem un Sociālās integrācijas valsts aģentūru (ilgstošo bezdarbnieku atbalstam sākot ar 2020. gadu)</t>
  </si>
  <si>
    <t>2015.(1.cet.) - 2023.(4.cet.)</t>
  </si>
  <si>
    <t>2015.(2.cet.) (izmaksas no 25.03.2015.)-2022.(4.cet.)</t>
  </si>
  <si>
    <t>Valsts bērnu tiesību aizsardzības inspekcija sadarbībā ar Iekšlietu ministrijas Informācijas centru un biedrībām un nodibinājumiem</t>
  </si>
  <si>
    <t>Labklājības ministrija sadarbībā ar pašvaldībām, biedrībām un nodibinājumiem sociālā darba jomā (Latvijas Pašvaldību sociālo dienestu vadītāju apvienību, Latvijas Profesionālo sociālā darba speciālistu asociāciju, Sociālo darbinieku biedrību, u.c.), plānošanas reģioniem, Latvijas pašvaldību savienību un augstskolām, Valsts administrācijas skolu (e-apmācību īstenošanā)</t>
  </si>
  <si>
    <t>Infrastruktūras attīstība funkcionēšanas novērtēšanas sistēmas izveidei</t>
  </si>
  <si>
    <r>
      <rPr>
        <b/>
        <i/>
        <u/>
        <sz val="14"/>
        <color indexed="10"/>
        <rFont val="Times New Roman"/>
        <family val="1"/>
        <charset val="186"/>
      </rPr>
      <t xml:space="preserve">Specifiskais atbalsta mērķis - </t>
    </r>
    <r>
      <rPr>
        <b/>
        <u/>
        <sz val="14"/>
        <color indexed="10"/>
        <rFont val="Times New Roman"/>
        <family val="1"/>
        <charset val="186"/>
      </rPr>
      <t xml:space="preserve">Attīstīt pakalpojumu infrastruktūru bērnu aprūpei ģimeniskā vidē un personu ar invaliditāti neatkarīgai dzīvei un integrācijai sabiedrībā (ERAF)
</t>
    </r>
    <r>
      <rPr>
        <b/>
        <u/>
        <sz val="12"/>
        <rFont val="Times New Roman"/>
        <family val="1"/>
      </rPr>
      <t xml:space="preserve">
Plānotās atbalstāmās darbības:
</t>
    </r>
    <r>
      <rPr>
        <sz val="12"/>
        <rFont val="Times New Roman"/>
        <family val="1"/>
        <charset val="186"/>
      </rPr>
      <t>ieguldījumi  infrastruktūrā sabiedrībā balstītu sociālo pakalpojumu sniegšanai: personām ar garīga rakstura traucējumiem - dienas aprūpes centru, grupu dzīvokļu, "atelpas brīža" pakalpojumu,  specializēto darbnīcu izveide un labiekārtošana; bērniem ar funkcionāliem traucējumiem - dienas aprūpes centru, "atelpas brīža" pakalpojumu un sabiedrībā balstītu sociālās rehabilitācijas pakalpojumu infrastruktūras izveide; ārpusģimenes aprūpē esošiem bērniem - “jauniešu māju” un  ģimeniskai videi pietuvinātu aprūpes pakalpojumu izveide;
funkcionēšanas novērtēšanas laboratorijas izveide un datubāzes izveide funkcionēšanas novērtēšanas informācijas apkopošanai.</t>
    </r>
    <r>
      <rPr>
        <b/>
        <u/>
        <sz val="12"/>
        <rFont val="Times New Roman"/>
        <family val="1"/>
      </rPr>
      <t xml:space="preserve">
Plānotā mērķa grupa:
</t>
    </r>
    <r>
      <rPr>
        <sz val="12"/>
        <rFont val="Times New Roman"/>
        <family val="1"/>
        <charset val="186"/>
      </rPr>
      <t>ārpusģimenes aprūpē esošie bērni un jaunieši, bērni ar funkcionāliem traucējumiem, pilngadīgas personas ar garīga rakstura traucējumiem, kas saņem pakalpojumus ilgstošas sociālās aprūpes institūcijās vai kurām ir risks nokļūt institucionālā aprūpē; personas ar funkcionēšanas traucējumiem, t.sk. personas ar invaliditāti un personas ar prognozējamu invaliditāti.</t>
    </r>
  </si>
  <si>
    <r>
      <rPr>
        <b/>
        <i/>
        <u/>
        <sz val="14"/>
        <color indexed="10"/>
        <rFont val="Times New Roman"/>
        <family val="1"/>
        <charset val="186"/>
      </rPr>
      <t xml:space="preserve">Specifiskais atbalsta mērķis - </t>
    </r>
    <r>
      <rPr>
        <b/>
        <u/>
        <sz val="14"/>
        <color indexed="10"/>
        <rFont val="Times New Roman"/>
        <family val="1"/>
        <charset val="186"/>
      </rPr>
      <t>Palielināt kvalitatīvu institucionālai aprūpei alternatīvu sociālo pakalpojumu dzīvesvietā un ģimeniskai videi pietuvinātu pakalpojumu pieejamību personām ar invaliditāti un bērniem (ESF)</t>
    </r>
    <r>
      <rPr>
        <b/>
        <u/>
        <sz val="12"/>
        <rFont val="Times New Roman"/>
        <family val="1"/>
      </rPr>
      <t xml:space="preserve">
P</t>
    </r>
    <r>
      <rPr>
        <b/>
        <u/>
        <sz val="12"/>
        <rFont val="Times New Roman"/>
        <family val="1"/>
        <charset val="186"/>
      </rPr>
      <t xml:space="preserve">lānotās atbalstāmās darbības:
</t>
    </r>
    <r>
      <rPr>
        <sz val="12"/>
        <rFont val="Times New Roman"/>
        <family val="1"/>
        <charset val="186"/>
      </rPr>
      <t>mērķa grupas personu individuālo vajadzību izvērtēšana un atbalsta plānu sagatavošana, plānošanas reģionu deinstitucionalizācijas plānu un ilgstošās aprūpes institūciju un bērnu centru reorganizācijas plānu izstrāde, valsts ilgstošās aprūpes institūciju klientu sagatavošana pārejai uz dzīvi sabiedrībā, sabiedrībā balstītu sociālo pakalpojumu izveide un nodrošināšana personu ar garīga rakstura traucējumiem neatkarīgai dzīvei sabiedrībā, sociālās rehabilitācijas pakalpojumi bērniem ar invaliditāti un viņu ģimenes locekļiem,  speciālistu apmācība sabiedrībā balstītu pakalpojumu sniegšanai, informatīvi un izglītojoši pasākumi sabiedrības attieksmes maiņai, kā arī audžuģimeņu, adoptētāju un aizbildņu skaita palielināšanai;
jauna sociālo pakalpojumu finansēšanas veida (shēmas), kas nodrošinās individuālu pieeju aprūpes un atbalsta sniegšanā personām ar funkcionāliem traucējumiem, izstrāde un pilotprojekts, abalsta personas pakalpojuma pilngadīgām personām ar garīga rakstura traucējumiem ieviešanas mehānisma izstrāde, t.sk. atbalsta personu apmācība un atbalsta personu pakalpojuma nodrošināšana mērķa grupai.</t>
    </r>
    <r>
      <rPr>
        <sz val="12"/>
        <color rgb="FF00B050"/>
        <rFont val="Times New Roman"/>
        <family val="1"/>
        <charset val="186"/>
      </rPr>
      <t xml:space="preserve">
</t>
    </r>
    <r>
      <rPr>
        <b/>
        <u/>
        <sz val="12"/>
        <rFont val="Times New Roman"/>
        <family val="1"/>
        <charset val="186"/>
      </rPr>
      <t xml:space="preserve">
Plānotā mērķa grupa:
</t>
    </r>
    <r>
      <rPr>
        <sz val="12"/>
        <rFont val="Times New Roman"/>
        <family val="1"/>
        <charset val="186"/>
      </rPr>
      <t>ārpusģimenes aprūpē esošie bērni un jaunieši, bērni ar funkcionāliem traucējumiem, kuri dzīvo ģimenēs un viņu vecāki vai likumiskie pārstāvji, aizbildņi, adoptētāji, audžuģimenes, pilngadīgas personas ar garīga rakstura traucējumiem, kuras saņem pakalpojumus ilgstošas sociālās aprūpes institūcijās, kā arī personas, kuras potenciāli var nonākt ilgstošās aprūpes institūcijā.</t>
    </r>
  </si>
  <si>
    <t>Sākotnējās profesionālās izglītības programmu īstenošana garantijas jauniešiem sistēmas ietvaros</t>
  </si>
  <si>
    <r>
      <rPr>
        <b/>
        <i/>
        <u/>
        <sz val="14"/>
        <color indexed="10"/>
        <rFont val="Times New Roman"/>
        <family val="1"/>
        <charset val="186"/>
      </rPr>
      <t>Specifiskais atbalsta mērķis</t>
    </r>
    <r>
      <rPr>
        <b/>
        <u/>
        <sz val="14"/>
        <color indexed="10"/>
        <rFont val="Times New Roman"/>
        <family val="1"/>
        <charset val="186"/>
      </rPr>
      <t xml:space="preserve"> - Palielināt diskriminācijas riskiem pakļauto iedzīvotāju integrāciju sabiedrībā un darba tirgū (ESF)</t>
    </r>
    <r>
      <rPr>
        <sz val="12"/>
        <color indexed="10"/>
        <rFont val="Times New Roman"/>
        <family val="1"/>
        <charset val="186"/>
      </rPr>
      <t xml:space="preserve">
</t>
    </r>
    <r>
      <rPr>
        <sz val="12"/>
        <rFont val="Times New Roman"/>
        <family val="1"/>
        <charset val="186"/>
      </rPr>
      <t xml:space="preserve">
</t>
    </r>
    <r>
      <rPr>
        <b/>
        <u/>
        <sz val="12"/>
        <rFont val="Times New Roman"/>
        <family val="1"/>
        <charset val="186"/>
      </rPr>
      <t>Plānotās atbalstāmās darbības:</t>
    </r>
    <r>
      <rPr>
        <sz val="12"/>
        <rFont val="Times New Roman"/>
        <family val="1"/>
        <charset val="186"/>
      </rPr>
      <t xml:space="preserve">
pakalpojumu izveide un sniegšana personu ar funkcionāliem un ar garīga rakstura traucējumiem sociālajai iekļaušanai - profesionālās rehabilitācijas programmu izstrāde un ieviešana; funkcionēšanas novērtēšanas sistēmas izveide un ieviešana situācijas izpēte par asistīvo tehnoloģiju (tehnisko palīglīdzekļu) pieejamību un pielietojumu Latvijas izglītības iestādēs; invaliditātes noteikšanas sistēmas nepilngadīgām personām izvērtējums un pilnveide; atbalsta pakalpojumu izveide un sniegšana sociālās atstumtības un diskriminācijas riskam pakļautajām personām, indivīdu aktivizēšana un informēšana par līdzdalības iespējām sabiedriskajās aktivitātēs  un motivāciju piedalīties darba tirgū, sadarbību un savstarpēju sapratni veicinoši informatīvi pasākumi ar publisko pakalpojumu sniedzējiem un darba devējiem; informatīvi un izglītojoši pasākumi par diskrimināciju un dažādību.
</t>
    </r>
    <r>
      <rPr>
        <b/>
        <u/>
        <sz val="12"/>
        <rFont val="Times New Roman"/>
        <family val="1"/>
        <charset val="186"/>
      </rPr>
      <t>Plānotā mērķa grupa:</t>
    </r>
    <r>
      <rPr>
        <sz val="12"/>
        <rFont val="Times New Roman"/>
        <family val="1"/>
        <charset val="186"/>
      </rPr>
      <t xml:space="preserve">
sociālās atstumtības un diskriminācijas riskam pakļautie iedzīvotāji - personas ar funkcionāliem un ar garīga rakstura traucējumiem, etniskās minoritātes, t.sk. romi, cilvēki ar vājām valsts valodas zināšanām u.c; darba devēji, valsts un pašvaldību iestāžu darbinieki.</t>
    </r>
  </si>
  <si>
    <t>Atbalsts speciālistiem darbam ar bērniem ar saskarsmes grūtībām, uzvedības traucējumiem un  vardarbību ģimenē</t>
  </si>
  <si>
    <t>Nodarbinātības valsts aģentūra (piesaistot kā sadarbības partneri Izglītības kvalitātes valsts dienestu) sadarbībā ar  darba devējiem, darba devēju organizācijām un to apvienībām, izglītības iestādēm, profesionālās izglītības kompetences centriem</t>
  </si>
  <si>
    <t>Valsts darba inspekcija sadarbībā ar sociālajiem partneriem  (darba devēju, darba ņēmēju organizācijām un to apvienībām), Rīgas Stradiņa universitātes aģentūru “Darba drošības un vides veselības institūts”</t>
  </si>
  <si>
    <t>2015.(1.cet.)-2023.(4.cet.)</t>
  </si>
  <si>
    <t>2015.(4.cet.) - 2020.(2.cet.) (projekta īstenošana noslēgusies)</t>
  </si>
  <si>
    <t>2016.(2.cet.) - 2023.(4.cet.)</t>
  </si>
  <si>
    <t>Kvalifikāciju ieguvušie dalībnieki tūlīt pēc dalības apmācībās (dalībnieku skaits) - 26 354
Pasākuma dalībnieki nodarbinātībā, 6 mēnešu laikā pēc pasākuma beigām - 24 994
Bezdarbnieki, tostarp ilgtermiņa bezdarbnieki (dalībnieku skaits)  -  92 486
Atbalstu saņēmušie bezdarbnieki vecumā 50+ (dalībnieku skaits) - 30 513</t>
  </si>
  <si>
    <t>14. PRIORITĀRAIS VIRZIENS KOPĀ:</t>
  </si>
  <si>
    <t>14.1.2.</t>
  </si>
  <si>
    <t>14. Investīciju PRIORITĀRAIS VIRZIENS - PASĀKUMI COVID-19 PANDĒMIJAS SEKU MAZINĀŠANAI (ESF)</t>
  </si>
  <si>
    <t>Atveseļošanas pasākumi labklājības jomā</t>
  </si>
  <si>
    <t>REACT-EU ESF</t>
  </si>
  <si>
    <t>14.1.2. SAM LM KOPĀ:</t>
  </si>
  <si>
    <t>2022.- 2023.</t>
  </si>
  <si>
    <t>2016.(3.cet.)-2020.(3.cet.)
(projekta īstenošana noslēgusies)</t>
  </si>
  <si>
    <t>2016.(1.cet.) - 2023.(2.cet.)</t>
  </si>
  <si>
    <t>2016.(1.cet.) - 2021.(3.cet.)
(projekta īstenošana noslēgusies)</t>
  </si>
  <si>
    <t>2016.(1.cet.) - 2023.(1.cet.)</t>
  </si>
  <si>
    <t>2018.(3.cet.) - 2023.(4.cet.)</t>
  </si>
  <si>
    <t>9.3.1.3.</t>
  </si>
  <si>
    <t>Sabiedrībā balstītu sociālo pakalpojumu infrastruktūras attīstība Rīgas valstspilsētā</t>
  </si>
  <si>
    <t>Rīgas domes īpašuma departaments</t>
  </si>
  <si>
    <t>2022.(3.cet.) - 2023.(4.cet)</t>
  </si>
  <si>
    <t>2016.(1.cet.) -2022.(4.cet.)</t>
  </si>
  <si>
    <t>2014.g. 1.jūnijs - 2023.g. 31.janv.</t>
  </si>
  <si>
    <t>Valsts izglītības attīstības aģentūra sadarbībā ar profesionālās izglītības iestādēm, Iezlodzījumu vietu pārvaldi
Ar 2022. gadu - Jaunatnes starptautisko programmu aģentūra</t>
  </si>
  <si>
    <t>2016.(3.cet.) - 2023.(4.cet.)</t>
  </si>
  <si>
    <t>Nelabvēlīgā situācijā esoši dalībnieki, kas pēc aiziešanas sākuši darba meklējumus, iesaistījušies izglītībā/apmācībā, kvalifikācijas ieguvē, nodarbinātībā, tostarp pašnodarbinātie (dalībnieku skaits) - 1 020 (9.1.4.1. - 90, 9.1.4.4. - 930)
Atbalstu saņēmušo nelabvēlīgā situācijā esošu iedzīvotāju skaits - 6 300 (9.1.4.1. - 150, 9.1.4.2. - 3 000, 9.1.4.3. - 50, 9.1.4.4. - 3 100)
Atbalsta pasākumu sniegšana bezpajumtniekiem - īstenots 1 izmēģinājumprojekts (9.1.4.4.)</t>
  </si>
  <si>
    <t>2016.(3.cet.) - 2023.(4.cet)</t>
  </si>
  <si>
    <t>Palielinās personu ar garīga rakstura traucējumiem īpatsvars, kas dzīvo ārpus institūcijas un kam pieejami sabiedrībā balstīti pakalpojumi (%) -
26-45%
Izveidoto un/ vai labiekārtoto vietu skaits bērnu aprūpei ģimeniskā vidē  - 132
Izveidoto un/vai labiekārtoto vietu skaits sabiedrībā balstītu pakalpojumu sniegšanai personām ar garīga rakstura traucējumiem un bērniem ar funkcionāliem traucējumiem - 2 473 (9.3.1.1. - 2 437, 9.3.1.3. - 36)
Izveidota funkcionēšanas novērtēšanas sistēmas infrastruktūra - 1 (9.3.1.2.)</t>
  </si>
  <si>
    <t xml:space="preserve"> Nacionālo publisko līdzfinansējumu veido pašvaldību finansējums, valsts budžeta virssaistības un valsts budžeta dotācija atbilstoši normatīvajiem aktiem par valsts budžeta dotācijas piešķiršanu pašvaldībām Eiropas Savienības struktūrfondu un Kohēzijas fonda 2014. – 2020. gada plānošanas periodā līdzfinansēto projektu īstenošanai</t>
  </si>
  <si>
    <t xml:space="preserve">
Atbalstu saņēmušo gados vecāku nodarbināto personu skaits labākā darba tirgus situācijā sešus mēnešus pēc  atbalsta saņemšanas (dalībnieku skaits) - 250 
Atbalstu saņēmušo gados vecāku nodarbināto personu skaits (dalībnieki) - 500</t>
  </si>
  <si>
    <t>Izveidota Darba tirgus apsteidzošo pārkārtojumu sistēma (kvalitatīvs rādītājs) - 1 sistēma
Darba tirgus apsteidzošo pārkārtojumu sistēmas izveidei nepieciešamo dokumentu skaits – 3</t>
  </si>
  <si>
    <t>Atbalstīto uzņēmumu skaits bīstamajās nozarēs, kas ir ieviesuši darba aizsardzības prasības (%) – 75% 
Atbalstīto mikrouzņēmumu, mazo un vidējo uzņēmumu skaits (saimnieciskās darbības veicēji) – 900
Darba vietu skaits bīstamajās nozarēs, kurās veikts darba vides risku novērtējums – 3 600</t>
  </si>
  <si>
    <t>Bezdarbnieki, tostarp ilgstošie bezdarbnieki (dalībnieki) - 34 098 (9.1.1.1. - 15 683, 9.1.1.2. - 18 345, 9.1.1.3. - 70)
Pasākuma dalībnieki izglītībā/apmācībā, kvalifikācijas ieguvē, vai ir nodarbināti, tostarp pašnodarbināti 6 mēnešu laikā pēc dalības pasākumā (dalībnieku skaits) - 6 959 (9.1.1.1. - 2 851, 9.1.1.2. - 4 108)
Nodarbinātībā vai pašnodarbinātībā iesaistītie dalībnieki pēc aiziešanas (dalībnieku skaits) - 5 462 (9.1.1.1. - 4 587, 9.1.1.2. - 875)
Atbalstīto sociālo uzņēmumu skaits - 194 (9.1.1.3.)</t>
  </si>
  <si>
    <t>Dalībnieku skaits, kuri ir saņēmuši atbalstu, lai cīnītos un mazinātu COVID-19 pandēmijas izraisītās sekas  -  16 189 (11 592)
Dalībnieku skaits, kas pēc dalības pasākumā un tā pabeigšanas iegūst kvalifikāciju, tādējādi cīnoties ar COVID-19 pandēmijas izraisīto seku mazināšanu - 5 973 (3 170)
Dalībnieku skaits, kuri saglabā darbu 6 mēnešus pēc atbalsta beigām - 5 099 (3 093)</t>
  </si>
  <si>
    <r>
      <t xml:space="preserve">PLĀNOTIE ES FONDU IEGULDĪJUMI LABKLĀJĪBAS NOZARĒ 2014 - 2020.G. PLĀNOŠANAS PERIODĀ, EUR
</t>
    </r>
    <r>
      <rPr>
        <b/>
        <sz val="12"/>
        <rFont val="Times New Roman"/>
        <family val="1"/>
        <charset val="186"/>
      </rPr>
      <t>saskaņā ar darbības programmas "Izaugsme un nodarbinātība" 22.07.2022. EK apstiprinātajiem grozījumiem Nr.8</t>
    </r>
  </si>
  <si>
    <r>
      <t xml:space="preserve">Sociālā darba speciālistu, kuri piedalījušies supervīzijās un pilnveidojuši savu profesionālo kvalifikāciju, skaits - 2 000 (9.2.1.1.)
Sociālā darba speciālistu skaits, kas pilnveidojuši profesionālo kompetencei (gadā) - 1 400 (9.2.1.1.)
Speciālistu skaits, kas piedalījušies apmācībās bērnu tiesību aizsardzības jomā - </t>
    </r>
    <r>
      <rPr>
        <sz val="12"/>
        <rFont val="Times New Roman"/>
        <family val="1"/>
        <charset val="186"/>
      </rPr>
      <t>6 776</t>
    </r>
    <r>
      <rPr>
        <sz val="12"/>
        <rFont val="Times New Roman"/>
        <family val="1"/>
      </rPr>
      <t xml:space="preserve"> (9.2.1.3.)
Speciālistu skaits, kas paaugstinājuši profesionālo kvalifikāciju bērnu tiesību aizsardzības jomā -  6 776 (9.2.1.3.)
Bērnu ar saskarsmes grūtībām un uzvedības traucējumiem skaits, kuriem izstrādātas atbalsta programmas -  1 640 (9.2.1.3.)
Speciālistiem un bērnu ar saskarsmes grūtībām likumiskajiem pārstāvjiem un aprūpētājiem bērnu uzvedības korekcijai  sniegto rekomendāciju skaits - 3 690 (9.2.1.3.)
Pašvaldību sociālo dienestu speciālistu, fizisku un juridisku personu, kuras sniedz pašvaldības sociālā dienesta piešķirtu ģimenes asistenta pakalpojumu un piedalījušies profesionālās kompetences pilnveidē, skaits - 90 (9.2.1.1.)
Konsultatīvā atbalsta izmēģinājumprojektu skaits - 1 (9.2.1.3.)
Iekļaujoša darba tirgus un nabadzības risku pētījumi (izvērtējumi, metodoloģijas), kuru izstrādei sniegts atbasts - 10 (9.2.1.2.)</t>
    </r>
  </si>
  <si>
    <r>
      <rPr>
        <b/>
        <i/>
        <u/>
        <sz val="14"/>
        <color indexed="10"/>
        <rFont val="Times New Roman"/>
        <family val="1"/>
        <charset val="186"/>
      </rPr>
      <t xml:space="preserve">Specifiskais atbalsta mērķis - </t>
    </r>
    <r>
      <rPr>
        <b/>
        <u/>
        <sz val="14"/>
        <color indexed="10"/>
        <rFont val="Times New Roman"/>
        <family val="1"/>
        <charset val="186"/>
      </rPr>
      <t>Paaugstināt bezdarbnieku kvalifikāciju un prasmes atbilstoši darba tirgus pieprasījumam (ESF)</t>
    </r>
    <r>
      <rPr>
        <b/>
        <u/>
        <sz val="14"/>
        <rFont val="Times New Roman"/>
        <family val="1"/>
        <charset val="186"/>
      </rPr>
      <t xml:space="preserve">
</t>
    </r>
    <r>
      <rPr>
        <b/>
        <sz val="12"/>
        <rFont val="Times New Roman"/>
        <family val="1"/>
      </rPr>
      <t xml:space="preserve">
</t>
    </r>
    <r>
      <rPr>
        <b/>
        <u/>
        <sz val="12"/>
        <rFont val="Times New Roman"/>
        <family val="1"/>
        <charset val="186"/>
      </rPr>
      <t xml:space="preserve">Plānotās atbalstāmās darbības: </t>
    </r>
    <r>
      <rPr>
        <b/>
        <sz val="12"/>
        <rFont val="Times New Roman"/>
        <family val="1"/>
        <charset val="186"/>
      </rPr>
      <t xml:space="preserve">
</t>
    </r>
    <r>
      <rPr>
        <sz val="12"/>
        <rFont val="Times New Roman"/>
        <family val="1"/>
        <charset val="186"/>
      </rPr>
      <t xml:space="preserve">Profesionālā apmācība, pārkvalifikācija un kvalifikācijas paaugstināšana (t.sk elastīgu apmācību formā); ārpus formālās izglītības sistēmas apgūtās profesionālās kompetences novērtēšana; neformālās izglītības programmu apguve (t.sk. elastīgu apmācību formā); transportlīdzekļu un traktortehnikas vadītāju apmācības; apmācība pie darba devēja; apmācība pie darba devēja ar nozaru asociāciju iesaisti, karjeras konsultācijas,  konkurētspējas paaugstināšanas pasākumi (t.sk. konkurētspējas paaugstināšanas pasākumu elastīgu apmācību formā izstrāde un īstenošana bezdarbniekiem); specifisku pakalpojumu (piemēram, zīmju valodas tulks) sniegšana mērķa grupu bezdarbniekiem apmācību laikā; elastīgu apmācību formu (piemēram, e-apmācības, attālinātas mācības u.c.) izstrāde un īstenošana; bezdarbnieku apmācībā iesaistīto izglītības iestāžu uzraudzība un mācību procesa kvalitātes kontrole (t.sk. nodrošinot apmācību programmu ekspertīzi, metodoloģisko vadību un ieviešanas uzraudzību); atbalsts reģionālajai mobilitātei; augstākās izglītības iestādes studiju moduļu vai studiju kursu apguve; atvērto tiešsaistes kursu platformā piedāvātu augstākās izglītības iestādes vai nozares uzņēmuma izstrādātu mācību programmu apguve; projekta īstenošanas personāla apmācība darbam ar mērķa grupu
</t>
    </r>
    <r>
      <rPr>
        <b/>
        <u/>
        <sz val="12"/>
        <rFont val="Times New Roman"/>
        <family val="1"/>
        <charset val="186"/>
      </rPr>
      <t xml:space="preserve">Plānotā mērķa grupa:
</t>
    </r>
    <r>
      <rPr>
        <sz val="12"/>
        <rFont val="Times New Roman"/>
        <family val="1"/>
        <charset val="186"/>
      </rPr>
      <t>Nodarbinātības valsts aģentūrā reģistrēti bezdarbnieki un darba meklētāji, īpaši ar zemu un darba tirgus prasībām neatbilstošu prasmju un kvalifikācijas līmeni.</t>
    </r>
  </si>
  <si>
    <r>
      <rPr>
        <b/>
        <i/>
        <u/>
        <sz val="14"/>
        <color indexed="10"/>
        <rFont val="Times New Roman"/>
        <family val="1"/>
        <charset val="186"/>
      </rPr>
      <t>Specifiskais atbalsta mērķis -</t>
    </r>
    <r>
      <rPr>
        <b/>
        <u/>
        <sz val="14"/>
        <color indexed="10"/>
        <rFont val="Times New Roman"/>
        <family val="1"/>
        <charset val="186"/>
      </rPr>
      <t>Uzlabot darba drošību, it īpaši bīstamo nozaru uzņēmumos (ESF)</t>
    </r>
    <r>
      <rPr>
        <b/>
        <sz val="12"/>
        <rFont val="Times New Roman"/>
        <family val="1"/>
        <charset val="186"/>
      </rPr>
      <t xml:space="preserve">
Plānotās atbalstāmās darbības:
</t>
    </r>
    <r>
      <rPr>
        <sz val="12"/>
        <rFont val="Times New Roman"/>
        <family val="1"/>
        <charset val="186"/>
      </rPr>
      <t xml:space="preserve">informēšanas, izglītošanas, apmācības un pieredzes apmaiņas pasākumi; konsultāciju aktivitātes darba tiesību un darba aizsardzības jomā, tai skaitā, darba aizsardzības situācijas apzināšana, darba vides faktoru mērījumi; konsultācijas darba devējiem darba vides uzlabošanai; konsultācijas un informēšanas pasākumi par bioloģisko darba vides risku novēršanu un prevenciju (t.sk. darba plānošana uzņēmumos epidēmijas apstākļos, inženiertehniskie risinājumi COVID-19 izplatības mazināšanai, aizsardzības līdzekļu pareiza lietošana); kolektīvo pārrunu veikšana; situācijas monitorings un analīze (pētījumi, aptaujas) darba apstākļu un risku, darba tiesību un darba aizsardzības jomā; pētījums un izmēģinājumprojekts par jauno (elastīgo) nodarbinātības formu piemērošanu praksē; elektronisko un vizualizēto darba vides palīgrīku,  apmācības programmu, darba vides risku novērtēšanas moduļu un izglītojošo materiālu izveide; Valsts darba inspekcijas inspektoru zināšanu un prasmju uzlabošana.
</t>
    </r>
    <r>
      <rPr>
        <b/>
        <sz val="12"/>
        <rFont val="Times New Roman"/>
        <family val="1"/>
        <charset val="186"/>
      </rPr>
      <t xml:space="preserve">
Plānotā mērķa grupa:
</t>
    </r>
    <r>
      <rPr>
        <sz val="12"/>
        <rFont val="Times New Roman"/>
        <family val="1"/>
        <charset val="186"/>
      </rPr>
      <t>darba devēji un darba ņēmēji (it īpaši bīstamajās nozarēs), izglītības iestāžu audzēkņi, darba aizsardzības speciālisti, Valsts darba inspekcijas amatpersonas un darbinieki.</t>
    </r>
  </si>
  <si>
    <r>
      <rPr>
        <b/>
        <i/>
        <u/>
        <sz val="14"/>
        <color indexed="10"/>
        <rFont val="Times New Roman"/>
        <family val="1"/>
        <charset val="186"/>
      </rPr>
      <t xml:space="preserve">Specifiskais atbalsta mērķis - </t>
    </r>
    <r>
      <rPr>
        <b/>
        <u/>
        <sz val="14"/>
        <color indexed="10"/>
        <rFont val="Times New Roman"/>
        <family val="1"/>
        <charset val="186"/>
      </rPr>
      <t>Palielināt nelabvēlīgākā situācijā esošu bezdarbnieku iekļaušanos darba tirgū (ESF)</t>
    </r>
    <r>
      <rPr>
        <b/>
        <u/>
        <sz val="12"/>
        <rFont val="Times New Roman"/>
        <family val="1"/>
      </rPr>
      <t xml:space="preserve">
</t>
    </r>
    <r>
      <rPr>
        <b/>
        <u/>
        <sz val="12"/>
        <color theme="4"/>
        <rFont val="Times New Roman"/>
        <family val="1"/>
        <charset val="186"/>
      </rPr>
      <t xml:space="preserve">
</t>
    </r>
    <r>
      <rPr>
        <b/>
        <u/>
        <sz val="12"/>
        <rFont val="Times New Roman"/>
        <family val="1"/>
        <charset val="186"/>
      </rPr>
      <t xml:space="preserve">Plānotās atbalstāmās darbības:
</t>
    </r>
    <r>
      <rPr>
        <sz val="12"/>
        <rFont val="Times New Roman"/>
        <family val="1"/>
        <charset val="186"/>
      </rPr>
      <t xml:space="preserve">pagaidu nodarbinātības pasākumi, subsidētas darbavietas bezdarbniekiem, t.sk. bezdarbniekiem ar invaliditāti un nelabvēlīgākā situācijā esošiem bezdarbniekiem, komplekss atbalsts personu ar invaliditāti iekļaujošai nodarbinātībai, tajā skaitā darba vietu pielāgošanas pasākumi bezdarba riskam pakļautām nodarbinātām personām ar invaliditāti, integrēti profesionālās piemērotības noteikšanas un prasmju pilnveidošanas pasākumi, ilgstošo bezdarbnieku aktivizācijas pasākumi apvienojumā ar atbalstu sociālās situācijas risināšanai, motivācijai un darba meklēšanai, atbalsts sociālās uzņēmējdarbības   īstenošanai un darbavietu izveidei, t.sk. iekārtu, aprīkojuma iegādei, speciālistu (psihologu u.c.) konsultācijas, mentorings, atbalsts reģionālajai mobilitātei, nodarbinātības šķēršļu mazināšana, t.sk. atbalsts atkarību pārvarēšanai. Minētais atbalsts tiks sniegts sadarbībā ar darba devējiem, t.sk. sociālās uzņēmējdarbības veicējiem, pašvaldībām, biedrībām un nodibinājumiem, Sociālās integrācijas valsts aģentūru.
</t>
    </r>
    <r>
      <rPr>
        <b/>
        <u/>
        <sz val="12"/>
        <rFont val="Times New Roman"/>
        <family val="1"/>
        <charset val="186"/>
      </rPr>
      <t xml:space="preserve">
Plānotā mērķa grupa:
</t>
    </r>
    <r>
      <rPr>
        <sz val="12"/>
        <rFont val="Times New Roman"/>
        <family val="1"/>
        <charset val="186"/>
      </rPr>
      <t>bezdarbnieki, t.sk. nelabvēlīgākā situācijā esošie bezdarbnieki, īpaši ilgstošie bezdarbnieki, bezdarbnieki ar apgādājamiem un gados vecāki bezdarbnieki, sociālās atstumtības riskam pakļautās iedzīvotāju grupas, sociālās uzņēmējdarbības veicēji, bezdarba riskam pakļautās nodarbinātas personas ar invaliditāti.</t>
    </r>
  </si>
  <si>
    <r>
      <rPr>
        <b/>
        <i/>
        <u/>
        <sz val="14"/>
        <color indexed="10"/>
        <rFont val="Times New Roman"/>
        <family val="1"/>
        <charset val="186"/>
      </rPr>
      <t xml:space="preserve">Specifiskais atbalsta mērķis - </t>
    </r>
    <r>
      <rPr>
        <b/>
        <u/>
        <sz val="14"/>
        <color indexed="10"/>
        <rFont val="Times New Roman"/>
        <family val="1"/>
        <charset val="186"/>
      </rPr>
      <t>Paaugstināt sociālo dienestu darba efektivitāti un darbinieku profesionalitāti darbam ar riska situācijā esošām personām (ESF)</t>
    </r>
    <r>
      <rPr>
        <b/>
        <u/>
        <sz val="12"/>
        <rFont val="Times New Roman"/>
        <family val="1"/>
      </rPr>
      <t xml:space="preserve">
</t>
    </r>
    <r>
      <rPr>
        <b/>
        <u/>
        <sz val="12"/>
        <rFont val="Times New Roman"/>
        <family val="1"/>
        <charset val="186"/>
      </rPr>
      <t xml:space="preserve">Plānotās atbalstāmās darbības:
</t>
    </r>
    <r>
      <rPr>
        <sz val="12"/>
        <rFont val="Times New Roman"/>
        <family val="1"/>
        <charset val="186"/>
      </rPr>
      <t xml:space="preserve">profesionālās kompetences pilnveides (t.sk. klātienes un attālinātas apmācības un supervīzijas) un  metodiskā atbalsta (t.sk. profesionālās literatūras sagatvošana un ārkārtējās situācijas laikā saistībā ar Covid-19 izplatību nodrošinātais atbalsts) nodrošināšana sociālā darba speciālistiem, sociālā darba programmu (metodiku) izstrāde un pilotēšana, sociālo dienestu vadības kvalitātes sistēmas izstrāde un pilotēšana, sociālā darba kopienā attīstība un pilotēšana, ģimenes asistenta pakalpojuma aprobēšana un pilotēšana, klātienes un e-apmācību īstenošana, sociālo dienestu darbības efektivitātes sākotnējais (ex-ante) un noslēguma (ex-post) novērtējums; 
nabadzības un sociālās atstumtības monitorings un pētījumi, iztikas minimuma groza metodoloģijas izstrāde un ieviešana, dalība Ekonomiskās sadarbības un attīstības organizācijas aptaujā "Risk That Matter";
atbalsta sistēmas izstrāde un ieviešana, kā arī speciālistu apmācība darbam ar bērniem ar saskarsmes grūtībām un uzvedības traucējumiem, un darbam ar vardarbības ģimenē gadījumiem, pētījums par sabiedrības attieksmi uz vardarbību ģimenē, speciālistu apmācības, kā atpazīt vardarbības gadījumus ģimenē un metodisks un informatīvs atbalsts speciālistiem darbam ar vardarbības gadījumiem ģimenē.
</t>
    </r>
    <r>
      <rPr>
        <b/>
        <u/>
        <sz val="12"/>
        <rFont val="Times New Roman"/>
        <family val="1"/>
        <charset val="186"/>
      </rPr>
      <t xml:space="preserve">
Plānotā mērķa grupa:
</t>
    </r>
    <r>
      <rPr>
        <sz val="12"/>
        <rFont val="Times New Roman"/>
        <family val="1"/>
        <charset val="186"/>
      </rPr>
      <t>Sociālās politikas veidotāji, sociālā darba speciālisti, valsts un pašvaldību iestāžu speciālisti, kuri saskaras ar vardarbības ģimenē gadījumiem un kuriem nepieciešamas speciālās zināšanas bērnu tiesību aizsardzības jomā; fiziskas un juridiskas personas, kuri sniedz pašvaldības sociālā dienesta piešķirtu ģimenes asistenta pakalpojumu; sociālā riska situācijā esošas personas.</t>
    </r>
  </si>
  <si>
    <r>
      <t>Personu ar garīga rakstura traucējumiem skaits, kas uzsāk patstāvīgu dzīvi ārpus ilgstošās sociālās aprūpes un sociālās rehabilitācijas institūcijas (klientu skaits) -</t>
    </r>
    <r>
      <rPr>
        <sz val="12"/>
        <rFont val="Times New Roman"/>
        <family val="1"/>
        <charset val="186"/>
      </rPr>
      <t xml:space="preserve"> 525</t>
    </r>
    <r>
      <rPr>
        <sz val="12"/>
        <rFont val="Times New Roman"/>
        <family val="1"/>
      </rPr>
      <t xml:space="preserve"> (9.2.2.1.)
Institucionālā aprūpē esošo bērnu skaita samazināšanās (bērnu skaits)- no 1 799 līdz 720 (9.2.2.1.)
Slēgto ilgstošās sociālās aprūpes un sociālās rehabilitācijas institūciju/filiāļu skaits- 3 (9.2.2.1.)
Personu ar garīga rakstura traucējumiem skaits, kas saņem ESF atbalstītos sociālās aprūpes pakalpojumus dzīvesvietā - 1 575 (9.2.2.1</t>
    </r>
    <r>
      <rPr>
        <sz val="12"/>
        <rFont val="Times New Roman"/>
        <family val="1"/>
        <charset val="186"/>
      </rPr>
      <t>. - 1 426</t>
    </r>
    <r>
      <rPr>
        <sz val="12"/>
        <rFont val="Times New Roman"/>
        <family val="1"/>
      </rPr>
      <t xml:space="preserve">, 9.2.2.3. - </t>
    </r>
    <r>
      <rPr>
        <sz val="12"/>
        <rFont val="Times New Roman"/>
        <family val="1"/>
        <charset val="186"/>
      </rPr>
      <t>149)</t>
    </r>
    <r>
      <rPr>
        <sz val="12"/>
        <rFont val="Times New Roman"/>
        <family val="1"/>
      </rPr>
      <t xml:space="preserve">
</t>
    </r>
    <r>
      <rPr>
        <sz val="12"/>
        <rFont val="Times New Roman"/>
        <family val="1"/>
        <charset val="186"/>
      </rPr>
      <t>Bērnu ar funkcionāliem traucējumiem skaits, kas saņem ESF atbalstītus sociālos pakalpojumus - 3 866 (9.2.2.1. - 2 270, 9.2.2.3. - 1 596)</t>
    </r>
    <r>
      <rPr>
        <sz val="12"/>
        <color rgb="FFFF0000"/>
        <rFont val="Times New Roman"/>
        <family val="1"/>
        <charset val="186"/>
      </rPr>
      <t xml:space="preserve">
</t>
    </r>
    <r>
      <rPr>
        <sz val="12"/>
        <rFont val="Times New Roman"/>
        <family val="1"/>
        <charset val="186"/>
      </rPr>
      <t>Pieaugušo personu ar garīga rakstura traucējumiem skaits, kuriem ar ESF atbalstu veikts individuālo vajadzību izvērtējums - 2 100 (9.2.2.1.)</t>
    </r>
    <r>
      <rPr>
        <sz val="12"/>
        <color rgb="FFFF0000"/>
        <rFont val="Times New Roman"/>
        <family val="1"/>
        <charset val="186"/>
      </rPr>
      <t xml:space="preserve">
</t>
    </r>
    <r>
      <rPr>
        <sz val="12"/>
        <rFont val="Times New Roman"/>
        <family val="1"/>
        <charset val="186"/>
      </rPr>
      <t>Bērnu aprūpes iestādēs esošo bērnu skaits, kuriem veikts individuālo vajadzību izvērtējums - 1 198 (9.2.2.1.)</t>
    </r>
    <r>
      <rPr>
        <sz val="12"/>
        <color rgb="FFFF0000"/>
        <rFont val="Times New Roman"/>
        <family val="1"/>
        <charset val="186"/>
      </rPr>
      <t xml:space="preserve">
</t>
    </r>
    <r>
      <rPr>
        <sz val="12"/>
        <rFont val="Times New Roman"/>
        <family val="1"/>
        <charset val="186"/>
      </rPr>
      <t>Slēgšanai atbalstīto ilgstošās sociālās aprūpes un sociālās rehabilitācijas institūciju/filiāļu skaits - 3 (9.2.2.1.)</t>
    </r>
    <r>
      <rPr>
        <sz val="12"/>
        <color rgb="FFFF0000"/>
        <rFont val="Times New Roman"/>
        <family val="1"/>
        <charset val="186"/>
      </rPr>
      <t xml:space="preserve">
</t>
    </r>
    <r>
      <rPr>
        <sz val="12"/>
        <rFont val="Times New Roman"/>
        <family val="1"/>
      </rPr>
      <t xml:space="preserve">
Izstrādāti sabiedrībā balstītu sociālo pakalpojumu finansēšanas mehānismi - 2 (9.2.2.2.)
Izstrādāts atbalsta personas pakalpojums un ieviešanas mehānisms - 1 (9.2.2.2.)</t>
    </r>
  </si>
  <si>
    <r>
      <rPr>
        <b/>
        <i/>
        <u/>
        <sz val="14"/>
        <color indexed="10"/>
        <rFont val="Times New Roman"/>
        <family val="1"/>
        <charset val="186"/>
      </rPr>
      <t xml:space="preserve">Specifiskais atbalsta mērķis - </t>
    </r>
    <r>
      <rPr>
        <b/>
        <u/>
        <sz val="14"/>
        <color indexed="10"/>
        <rFont val="Times New Roman"/>
        <family val="1"/>
        <charset val="186"/>
      </rPr>
      <t>Atveseļošanas pasākumi labklājības jomā</t>
    </r>
    <r>
      <rPr>
        <b/>
        <u/>
        <sz val="14"/>
        <rFont val="Times New Roman"/>
        <family val="1"/>
        <charset val="186"/>
      </rPr>
      <t xml:space="preserve">
</t>
    </r>
    <r>
      <rPr>
        <b/>
        <sz val="12"/>
        <rFont val="Times New Roman"/>
        <family val="1"/>
      </rPr>
      <t xml:space="preserve">
</t>
    </r>
    <r>
      <rPr>
        <b/>
        <u/>
        <sz val="12"/>
        <rFont val="Times New Roman"/>
        <family val="1"/>
        <charset val="186"/>
      </rPr>
      <t xml:space="preserve">Plānotās atbalstāmās darbības: </t>
    </r>
    <r>
      <rPr>
        <b/>
        <sz val="12"/>
        <rFont val="Times New Roman"/>
        <family val="1"/>
        <charset val="186"/>
      </rPr>
      <t xml:space="preserve">
</t>
    </r>
    <r>
      <rPr>
        <sz val="12"/>
        <rFont val="Times New Roman"/>
        <family val="1"/>
        <charset val="186"/>
      </rPr>
      <t xml:space="preserve">Profesionālās tālākizglītības un pilnveides izglītības programmu apguve, pārkvalifikācija, kvalifikācijas paaugstināšana, augstākās iestādes studiju moduļu vai kursu apguve, tiešsaistes mācību platformu kursi, apmācība pie darba devēja, apmācība pie darba devēja ar nozaru asociāciju iesaisti, konkurētspējas paaugstināšanas pasākumi, to izstrāde un īstenošana elastīgu apmācību formā, neformālās izglītības programmu apguve, kas ietver darba tirgum nepieciešamo pamatprasmju un iemaņu apguvi, specifisku pakalpojumu (piemēram, zīmju valodas tulks) sniegšana mērķa grupu bezdarbniekiem apmācību laikā, elastīgu apmācību formu (piemēram, e-apmācības) izstrāde un īstenošana personām ar invaliditāti un citiem mērķa grupu bezdarbniekiem, karjeras konsultācijas,  SAM ietvaros ir atbalstāma jauniešu bezdarbnieku dalība pasākumos ar mērķi izdarīt pamatotu tālākās izglītības un profesionālās darbības jomas izvēli.
</t>
    </r>
    <r>
      <rPr>
        <b/>
        <u/>
        <sz val="12"/>
        <rFont val="Times New Roman"/>
        <family val="1"/>
        <charset val="186"/>
      </rPr>
      <t xml:space="preserve">Plānotā mērķa grupa:
</t>
    </r>
    <r>
      <rPr>
        <sz val="12"/>
        <rFont val="Times New Roman"/>
        <family val="1"/>
        <charset val="186"/>
      </rPr>
      <t>Nodarbinātības valsts aģentūrā reģistrēti bezdarbnieki un darba meklētāji, īpaši ar zemu un darba tirgus prasībām neatbilstošu prasmju un kvalifikācijas līmeni, bezdarba riskam pakļautās personas.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</si>
</sst>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0"/>
      <name val="Arial"/>
    </font>
    <font>
      <b/>
      <u/>
      <sz val="12"/>
      <name val="Times New Roman"/>
      <family val="1"/>
    </font>
    <font>
      <sz val="12"/>
      <name val="Times New Roman"/>
      <family val="1"/>
    </font>
    <font>
      <b/>
      <sz val="12"/>
      <name val="Times New Roman"/>
      <family val="1"/>
    </font>
    <font>
      <b/>
      <i/>
      <u/>
      <sz val="12"/>
      <name val="Times New Roman"/>
      <family val="1"/>
    </font>
    <font>
      <b/>
      <u/>
      <sz val="12"/>
      <name val="Times New Roman"/>
      <family val="1"/>
      <charset val="186"/>
    </font>
    <font>
      <b/>
      <sz val="12"/>
      <name val="Times New Roman"/>
      <family val="1"/>
      <charset val="186"/>
    </font>
    <font>
      <sz val="12"/>
      <name val="Times New Roman"/>
      <family val="1"/>
      <charset val="186"/>
    </font>
    <font>
      <b/>
      <i/>
      <u/>
      <sz val="12"/>
      <name val="Times New Roman"/>
      <family val="1"/>
      <charset val="186"/>
    </font>
    <font>
      <b/>
      <i/>
      <u/>
      <sz val="14"/>
      <color indexed="10"/>
      <name val="Times New Roman"/>
      <family val="1"/>
      <charset val="186"/>
    </font>
    <font>
      <b/>
      <u/>
      <sz val="14"/>
      <color indexed="10"/>
      <name val="Times New Roman"/>
      <family val="1"/>
      <charset val="186"/>
    </font>
    <font>
      <b/>
      <u/>
      <sz val="14"/>
      <name val="Times New Roman"/>
      <family val="1"/>
      <charset val="186"/>
    </font>
    <font>
      <sz val="12"/>
      <color indexed="10"/>
      <name val="Times New Roman"/>
      <family val="1"/>
      <charset val="186"/>
    </font>
    <font>
      <b/>
      <i/>
      <sz val="12"/>
      <name val="Times New Roman"/>
      <family val="1"/>
      <charset val="186"/>
    </font>
    <font>
      <sz val="10"/>
      <name val="Arial"/>
      <family val="2"/>
      <charset val="186"/>
    </font>
    <font>
      <b/>
      <i/>
      <sz val="12"/>
      <name val="Calibri"/>
      <family val="2"/>
      <charset val="186"/>
      <scheme val="minor"/>
    </font>
    <font>
      <i/>
      <sz val="11"/>
      <color theme="0"/>
      <name val="Calibri"/>
      <family val="2"/>
      <charset val="186"/>
      <scheme val="minor"/>
    </font>
    <font>
      <sz val="12"/>
      <color rgb="FF00B050"/>
      <name val="Times New Roman"/>
      <family val="1"/>
      <charset val="186"/>
    </font>
    <font>
      <b/>
      <sz val="12"/>
      <color rgb="FFFF0000"/>
      <name val="Times New Roman"/>
      <family val="1"/>
      <charset val="186"/>
    </font>
    <font>
      <b/>
      <sz val="18"/>
      <color rgb="FFFF0000"/>
      <name val="Times New Roman"/>
      <family val="1"/>
      <charset val="186"/>
    </font>
    <font>
      <sz val="11"/>
      <name val="Calibri"/>
      <family val="2"/>
      <charset val="186"/>
      <scheme val="minor"/>
    </font>
    <font>
      <sz val="12"/>
      <color rgb="FFFF0000"/>
      <name val="Times New Roman"/>
      <family val="1"/>
      <charset val="186"/>
    </font>
    <font>
      <b/>
      <u/>
      <sz val="12"/>
      <color theme="4"/>
      <name val="Times New Roman"/>
      <family val="1"/>
      <charset val="186"/>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5"/>
        <bgColor indexed="64"/>
      </patternFill>
    </fill>
    <fill>
      <patternFill patternType="solid">
        <fgColor rgb="FFCCFFFF"/>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4" fillId="0" borderId="0" applyFont="0" applyFill="0" applyBorder="0" applyAlignment="0" applyProtection="0"/>
  </cellStyleXfs>
  <cellXfs count="76">
    <xf numFmtId="0" fontId="0" fillId="0" borderId="0" xfId="0"/>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vertical="top" wrapTex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0" fontId="2" fillId="0" borderId="1" xfId="0" applyFont="1" applyBorder="1" applyAlignment="1">
      <alignment vertical="top" wrapText="1"/>
    </xf>
    <xf numFmtId="0" fontId="3" fillId="5" borderId="1" xfId="0" applyFont="1" applyFill="1" applyBorder="1" applyAlignment="1">
      <alignment horizontal="right" vertical="center" wrapText="1"/>
    </xf>
    <xf numFmtId="3" fontId="3" fillId="5"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3"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6" borderId="1" xfId="0" applyFont="1" applyFill="1" applyBorder="1" applyAlignment="1">
      <alignment vertical="center"/>
    </xf>
    <xf numFmtId="0" fontId="2" fillId="0" borderId="1" xfId="0" applyFont="1" applyBorder="1" applyAlignment="1">
      <alignment vertical="center"/>
    </xf>
    <xf numFmtId="14" fontId="2" fillId="0" borderId="1" xfId="0" applyNumberFormat="1" applyFont="1" applyBorder="1" applyAlignment="1">
      <alignment vertical="center"/>
    </xf>
    <xf numFmtId="49" fontId="2" fillId="0" borderId="1" xfId="0" applyNumberFormat="1" applyFont="1" applyBorder="1" applyAlignment="1">
      <alignment horizontal="left" vertical="top" wrapText="1"/>
    </xf>
    <xf numFmtId="1" fontId="2" fillId="0" borderId="1" xfId="0" applyNumberFormat="1" applyFont="1" applyBorder="1" applyAlignment="1">
      <alignment horizontal="left" vertical="center" wrapText="1"/>
    </xf>
    <xf numFmtId="0" fontId="2" fillId="0"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3" fontId="3" fillId="5"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3" fontId="2" fillId="0" borderId="1" xfId="0" applyNumberFormat="1" applyFont="1" applyFill="1" applyBorder="1" applyAlignment="1">
      <alignment horizontal="center" vertical="center" wrapText="1"/>
    </xf>
    <xf numFmtId="0" fontId="3" fillId="3" borderId="0" xfId="0" applyFont="1" applyFill="1" applyBorder="1" applyAlignment="1">
      <alignment horizontal="right" vertical="center" wrapText="1"/>
    </xf>
    <xf numFmtId="3" fontId="3" fillId="3" borderId="0" xfId="0" applyNumberFormat="1" applyFont="1" applyFill="1" applyBorder="1" applyAlignment="1">
      <alignment horizontal="center" vertical="center"/>
    </xf>
    <xf numFmtId="3" fontId="3" fillId="3" borderId="0"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18" fillId="0" borderId="0" xfId="0" applyFont="1" applyAlignment="1">
      <alignment vertical="top"/>
    </xf>
    <xf numFmtId="0" fontId="19" fillId="0" borderId="0" xfId="0" applyFont="1" applyAlignment="1">
      <alignment vertical="top"/>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vertical="center"/>
    </xf>
    <xf numFmtId="3"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16" fillId="0" borderId="0" xfId="0" applyNumberFormat="1" applyFont="1" applyFill="1" applyBorder="1" applyAlignment="1" applyProtection="1"/>
    <xf numFmtId="0" fontId="13" fillId="0" borderId="2" xfId="0" applyFont="1" applyFill="1" applyBorder="1" applyAlignment="1">
      <alignment horizontal="left" vertical="center"/>
    </xf>
    <xf numFmtId="0" fontId="15" fillId="0" borderId="2" xfId="0" applyFont="1" applyFill="1" applyBorder="1" applyAlignment="1">
      <alignment horizontal="left" vertical="center"/>
    </xf>
    <xf numFmtId="0" fontId="3"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3" fontId="20" fillId="0" borderId="1" xfId="0" applyNumberFormat="1" applyFont="1" applyFill="1" applyBorder="1" applyAlignment="1">
      <alignment horizontal="center" vertical="center"/>
    </xf>
    <xf numFmtId="3" fontId="20" fillId="0" borderId="3" xfId="0" applyNumberFormat="1" applyFont="1" applyFill="1" applyBorder="1" applyAlignment="1">
      <alignment horizontal="center" vertical="center"/>
    </xf>
    <xf numFmtId="0" fontId="7" fillId="0" borderId="1" xfId="0" applyNumberFormat="1" applyFont="1" applyFill="1" applyBorder="1" applyAlignment="1" applyProtection="1">
      <alignment vertical="top" wrapText="1"/>
    </xf>
    <xf numFmtId="164" fontId="2" fillId="0" borderId="1" xfId="1" applyNumberFormat="1"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1" fillId="4" borderId="1" xfId="0" applyFont="1" applyFill="1" applyBorder="1" applyAlignment="1">
      <alignment horizontal="center" vertical="center"/>
    </xf>
    <xf numFmtId="0" fontId="8" fillId="2" borderId="1" xfId="0" applyFont="1" applyFill="1" applyBorder="1" applyAlignment="1">
      <alignment horizontal="left" vertical="center" wrapText="1"/>
    </xf>
    <xf numFmtId="3" fontId="2" fillId="0" borderId="1" xfId="0" applyNumberFormat="1" applyFont="1" applyFill="1" applyBorder="1" applyAlignment="1">
      <alignment horizontal="left" vertical="center" wrapText="1"/>
    </xf>
    <xf numFmtId="0" fontId="2" fillId="0" borderId="1" xfId="0" applyFont="1" applyBorder="1" applyAlignment="1">
      <alignment horizontal="left" vertical="top" wrapText="1"/>
    </xf>
    <xf numFmtId="0" fontId="7"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center" vertical="top"/>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13" fillId="2" borderId="1"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color rgb="FFCCFFFF"/>
      <color rgb="FFCCE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pageSetUpPr autoPageBreaks="0" fitToPage="1"/>
  </sheetPr>
  <dimension ref="A1:Q59"/>
  <sheetViews>
    <sheetView tabSelected="1" zoomScale="70" zoomScaleNormal="70" workbookViewId="0">
      <pane ySplit="4" topLeftCell="A5" activePane="bottomLeft" state="frozen"/>
      <selection pane="bottomLeft" activeCell="B1" sqref="B1:Q1"/>
    </sheetView>
  </sheetViews>
  <sheetFormatPr defaultColWidth="9.1796875" defaultRowHeight="15.5" outlineLevelCol="1" x14ac:dyDescent="0.25"/>
  <cols>
    <col min="1" max="1" width="13.1796875" style="1" bestFit="1" customWidth="1"/>
    <col min="2" max="2" width="48.54296875" style="1" customWidth="1"/>
    <col min="3" max="3" width="14.54296875" style="1" customWidth="1"/>
    <col min="4" max="4" width="14.453125" style="1" customWidth="1" collapsed="1"/>
    <col min="5" max="5" width="0.1796875" style="1" hidden="1" customWidth="1" outlineLevel="1"/>
    <col min="6" max="6" width="13.1796875" style="1" hidden="1" customWidth="1" outlineLevel="1"/>
    <col min="7" max="7" width="15.54296875" style="1" hidden="1" customWidth="1" outlineLevel="1"/>
    <col min="8" max="9" width="14.7265625" style="1" hidden="1" customWidth="1" outlineLevel="1"/>
    <col min="10" max="10" width="14.54296875" style="1" customWidth="1" collapsed="1"/>
    <col min="11" max="11" width="16.7265625" style="1" hidden="1" customWidth="1" outlineLevel="1"/>
    <col min="12" max="13" width="13.81640625" style="1" hidden="1" customWidth="1" outlineLevel="1"/>
    <col min="14" max="14" width="31.81640625" style="1" customWidth="1"/>
    <col min="15" max="15" width="14.81640625" style="3" customWidth="1"/>
    <col min="16" max="16" width="15.7265625" style="1" customWidth="1"/>
    <col min="17" max="17" width="76.453125" style="1" customWidth="1"/>
    <col min="18" max="16384" width="9.1796875" style="1"/>
  </cols>
  <sheetData>
    <row r="1" spans="1:17" ht="41.25" customHeight="1" x14ac:dyDescent="0.25">
      <c r="A1" s="35"/>
      <c r="B1" s="65" t="s">
        <v>155</v>
      </c>
      <c r="C1" s="66"/>
      <c r="D1" s="66"/>
      <c r="E1" s="66"/>
      <c r="F1" s="66"/>
      <c r="G1" s="66"/>
      <c r="H1" s="66"/>
      <c r="I1" s="66"/>
      <c r="J1" s="66"/>
      <c r="K1" s="66"/>
      <c r="L1" s="66"/>
      <c r="M1" s="66"/>
      <c r="N1" s="66"/>
      <c r="O1" s="66"/>
      <c r="P1" s="66"/>
      <c r="Q1" s="66"/>
    </row>
    <row r="2" spans="1:17" ht="22.5" x14ac:dyDescent="0.25">
      <c r="A2" s="36"/>
      <c r="B2" s="2"/>
      <c r="C2" s="2"/>
      <c r="D2" s="2"/>
      <c r="E2" s="2"/>
      <c r="F2" s="2"/>
      <c r="G2" s="2"/>
      <c r="H2" s="2"/>
      <c r="I2" s="2"/>
      <c r="J2" s="2"/>
      <c r="K2" s="2"/>
      <c r="L2" s="2"/>
      <c r="M2" s="2"/>
    </row>
    <row r="3" spans="1:17" ht="30" customHeight="1" x14ac:dyDescent="0.25">
      <c r="A3" s="67" t="s">
        <v>39</v>
      </c>
      <c r="B3" s="67" t="s">
        <v>76</v>
      </c>
      <c r="C3" s="67" t="s">
        <v>2</v>
      </c>
      <c r="D3" s="68" t="s">
        <v>1</v>
      </c>
      <c r="E3" s="69"/>
      <c r="F3" s="69"/>
      <c r="G3" s="69"/>
      <c r="H3" s="69"/>
      <c r="I3" s="70"/>
      <c r="J3" s="67" t="s">
        <v>0</v>
      </c>
      <c r="K3" s="67"/>
      <c r="L3" s="67"/>
      <c r="M3" s="67"/>
      <c r="N3" s="67" t="s">
        <v>16</v>
      </c>
      <c r="O3" s="67" t="s">
        <v>9</v>
      </c>
      <c r="P3" s="67" t="s">
        <v>12</v>
      </c>
      <c r="Q3" s="67" t="s">
        <v>20</v>
      </c>
    </row>
    <row r="4" spans="1:17" s="3" customFormat="1" ht="83.25" customHeight="1" x14ac:dyDescent="0.25">
      <c r="A4" s="67"/>
      <c r="B4" s="67"/>
      <c r="C4" s="67"/>
      <c r="D4" s="16" t="s">
        <v>21</v>
      </c>
      <c r="E4" s="16" t="s">
        <v>22</v>
      </c>
      <c r="F4" s="16" t="s">
        <v>23</v>
      </c>
      <c r="G4" s="16" t="s">
        <v>24</v>
      </c>
      <c r="H4" s="16" t="s">
        <v>25</v>
      </c>
      <c r="I4" s="46" t="s">
        <v>130</v>
      </c>
      <c r="J4" s="16" t="s">
        <v>21</v>
      </c>
      <c r="K4" s="16" t="s">
        <v>26</v>
      </c>
      <c r="L4" s="16" t="s">
        <v>27</v>
      </c>
      <c r="M4" s="16" t="s">
        <v>28</v>
      </c>
      <c r="N4" s="67"/>
      <c r="O4" s="67"/>
      <c r="P4" s="67"/>
      <c r="Q4" s="67"/>
    </row>
    <row r="5" spans="1:17" ht="30" customHeight="1" x14ac:dyDescent="0.25">
      <c r="A5" s="58" t="s">
        <v>81</v>
      </c>
      <c r="B5" s="58"/>
      <c r="C5" s="58"/>
      <c r="D5" s="58"/>
      <c r="E5" s="58"/>
      <c r="F5" s="58"/>
      <c r="G5" s="58"/>
      <c r="H5" s="58"/>
      <c r="I5" s="58"/>
      <c r="J5" s="58"/>
      <c r="K5" s="58"/>
      <c r="L5" s="58"/>
      <c r="M5" s="58"/>
      <c r="N5" s="58"/>
      <c r="O5" s="58"/>
      <c r="P5" s="58"/>
      <c r="Q5" s="58"/>
    </row>
    <row r="6" spans="1:17" ht="30" customHeight="1" x14ac:dyDescent="0.25">
      <c r="A6" s="7"/>
      <c r="B6" s="7" t="s">
        <v>79</v>
      </c>
      <c r="C6" s="8">
        <f t="shared" ref="C6:M6" si="0">C9+C13+C17+C20+C23</f>
        <v>187212846</v>
      </c>
      <c r="D6" s="8">
        <f t="shared" si="0"/>
        <v>163481471</v>
      </c>
      <c r="E6" s="8" t="e">
        <f t="shared" si="0"/>
        <v>#REF!</v>
      </c>
      <c r="F6" s="8">
        <f t="shared" si="0"/>
        <v>0</v>
      </c>
      <c r="G6" s="8">
        <f t="shared" si="0"/>
        <v>134470832</v>
      </c>
      <c r="H6" s="8">
        <f t="shared" si="0"/>
        <v>29010639</v>
      </c>
      <c r="I6" s="8">
        <f t="shared" si="0"/>
        <v>0</v>
      </c>
      <c r="J6" s="8">
        <f t="shared" si="0"/>
        <v>23731375</v>
      </c>
      <c r="K6" s="8">
        <f t="shared" si="0"/>
        <v>16756033</v>
      </c>
      <c r="L6" s="8">
        <f t="shared" si="0"/>
        <v>0</v>
      </c>
      <c r="M6" s="8">
        <f t="shared" si="0"/>
        <v>6975342</v>
      </c>
      <c r="N6" s="8"/>
      <c r="O6" s="24"/>
      <c r="P6" s="8"/>
      <c r="Q6" s="8"/>
    </row>
    <row r="7" spans="1:17" ht="180" customHeight="1" x14ac:dyDescent="0.25">
      <c r="A7" s="17" t="s">
        <v>40</v>
      </c>
      <c r="B7" s="55" t="s">
        <v>157</v>
      </c>
      <c r="C7" s="56"/>
      <c r="D7" s="56"/>
      <c r="E7" s="56"/>
      <c r="F7" s="56"/>
      <c r="G7" s="56"/>
      <c r="H7" s="56"/>
      <c r="I7" s="56"/>
      <c r="J7" s="56"/>
      <c r="K7" s="56"/>
      <c r="L7" s="56"/>
      <c r="M7" s="56"/>
      <c r="N7" s="56"/>
      <c r="O7" s="56"/>
      <c r="P7" s="56"/>
      <c r="Q7" s="57"/>
    </row>
    <row r="8" spans="1:17" ht="154.5" customHeight="1" x14ac:dyDescent="0.25">
      <c r="A8" s="18" t="s">
        <v>40</v>
      </c>
      <c r="B8" s="38" t="s">
        <v>35</v>
      </c>
      <c r="C8" s="9">
        <f>D8+J8</f>
        <v>102772327</v>
      </c>
      <c r="D8" s="9">
        <f>E8+F8+G8+H8+I8</f>
        <v>87355436</v>
      </c>
      <c r="E8" s="9">
        <v>0</v>
      </c>
      <c r="F8" s="9">
        <v>0</v>
      </c>
      <c r="G8" s="9">
        <v>87355436</v>
      </c>
      <c r="H8" s="9">
        <v>0</v>
      </c>
      <c r="I8" s="9">
        <v>0</v>
      </c>
      <c r="J8" s="9">
        <f>K8+L8+M8</f>
        <v>15416891</v>
      </c>
      <c r="K8" s="9">
        <v>13263648</v>
      </c>
      <c r="L8" s="9">
        <v>0</v>
      </c>
      <c r="M8" s="9">
        <v>2153243</v>
      </c>
      <c r="N8" s="33" t="s">
        <v>120</v>
      </c>
      <c r="O8" s="33" t="s">
        <v>18</v>
      </c>
      <c r="P8" s="15" t="s">
        <v>110</v>
      </c>
      <c r="Q8" s="22" t="s">
        <v>125</v>
      </c>
    </row>
    <row r="9" spans="1:17" ht="22.5" customHeight="1" x14ac:dyDescent="0.25">
      <c r="A9" s="7"/>
      <c r="B9" s="7" t="s">
        <v>7</v>
      </c>
      <c r="C9" s="8">
        <f>C8</f>
        <v>102772327</v>
      </c>
      <c r="D9" s="8">
        <f t="shared" ref="D9:M9" si="1">D8</f>
        <v>87355436</v>
      </c>
      <c r="E9" s="8">
        <f t="shared" si="1"/>
        <v>0</v>
      </c>
      <c r="F9" s="8">
        <f t="shared" si="1"/>
        <v>0</v>
      </c>
      <c r="G9" s="8">
        <f t="shared" si="1"/>
        <v>87355436</v>
      </c>
      <c r="H9" s="8">
        <f t="shared" si="1"/>
        <v>0</v>
      </c>
      <c r="I9" s="8">
        <f t="shared" si="1"/>
        <v>0</v>
      </c>
      <c r="J9" s="8">
        <f t="shared" si="1"/>
        <v>15416891</v>
      </c>
      <c r="K9" s="8">
        <f t="shared" si="1"/>
        <v>13263648</v>
      </c>
      <c r="L9" s="8">
        <f t="shared" si="1"/>
        <v>0</v>
      </c>
      <c r="M9" s="8">
        <f t="shared" si="1"/>
        <v>2153243</v>
      </c>
      <c r="N9" s="8"/>
      <c r="O9" s="24"/>
      <c r="P9" s="8"/>
      <c r="Q9" s="8"/>
    </row>
    <row r="10" spans="1:17" ht="138.75" customHeight="1" x14ac:dyDescent="0.25">
      <c r="A10" s="17" t="s">
        <v>42</v>
      </c>
      <c r="B10" s="59" t="s">
        <v>102</v>
      </c>
      <c r="C10" s="73"/>
      <c r="D10" s="73"/>
      <c r="E10" s="73"/>
      <c r="F10" s="73"/>
      <c r="G10" s="73"/>
      <c r="H10" s="73"/>
      <c r="I10" s="73"/>
      <c r="J10" s="73"/>
      <c r="K10" s="73"/>
      <c r="L10" s="73"/>
      <c r="M10" s="73"/>
      <c r="N10" s="73"/>
      <c r="O10" s="73"/>
      <c r="P10" s="73"/>
      <c r="Q10" s="73"/>
    </row>
    <row r="11" spans="1:17" ht="62" x14ac:dyDescent="0.25">
      <c r="A11" s="18" t="s">
        <v>41</v>
      </c>
      <c r="B11" s="4" t="s">
        <v>36</v>
      </c>
      <c r="C11" s="5">
        <f>D11+J11</f>
        <v>817191</v>
      </c>
      <c r="D11" s="9">
        <f>E11+F11+G11+H11+I11</f>
        <v>694612</v>
      </c>
      <c r="E11" s="5">
        <v>0</v>
      </c>
      <c r="F11" s="5">
        <v>0</v>
      </c>
      <c r="G11" s="5">
        <v>694612</v>
      </c>
      <c r="H11" s="5">
        <v>0</v>
      </c>
      <c r="I11" s="5">
        <v>0</v>
      </c>
      <c r="J11" s="5">
        <f>K11+L11+M11</f>
        <v>122579</v>
      </c>
      <c r="K11" s="5">
        <v>122579</v>
      </c>
      <c r="L11" s="5">
        <v>0</v>
      </c>
      <c r="M11" s="5">
        <v>0</v>
      </c>
      <c r="N11" s="15" t="s">
        <v>13</v>
      </c>
      <c r="O11" s="15" t="s">
        <v>18</v>
      </c>
      <c r="P11" s="15" t="s">
        <v>111</v>
      </c>
      <c r="Q11" s="6" t="s">
        <v>101</v>
      </c>
    </row>
    <row r="12" spans="1:17" ht="84" customHeight="1" x14ac:dyDescent="0.25">
      <c r="A12" s="18" t="s">
        <v>45</v>
      </c>
      <c r="B12" s="4" t="s">
        <v>37</v>
      </c>
      <c r="C12" s="5">
        <f>D12+J12</f>
        <v>1400770</v>
      </c>
      <c r="D12" s="9">
        <f>E12+F12+G12+H12+I12</f>
        <v>1190655</v>
      </c>
      <c r="E12" s="5">
        <v>0</v>
      </c>
      <c r="F12" s="5">
        <v>0</v>
      </c>
      <c r="G12" s="5">
        <v>1190655</v>
      </c>
      <c r="H12" s="5">
        <v>0</v>
      </c>
      <c r="I12" s="5">
        <v>0</v>
      </c>
      <c r="J12" s="5">
        <f>K12+L12+M12</f>
        <v>210115</v>
      </c>
      <c r="K12" s="5">
        <v>210115</v>
      </c>
      <c r="L12" s="5">
        <v>0</v>
      </c>
      <c r="M12" s="5">
        <v>0</v>
      </c>
      <c r="N12" s="15" t="s">
        <v>14</v>
      </c>
      <c r="O12" s="15" t="s">
        <v>18</v>
      </c>
      <c r="P12" s="15" t="s">
        <v>142</v>
      </c>
      <c r="Q12" s="6" t="s">
        <v>151</v>
      </c>
    </row>
    <row r="13" spans="1:17" ht="22.5" customHeight="1" x14ac:dyDescent="0.25">
      <c r="A13" s="7"/>
      <c r="B13" s="7" t="s">
        <v>4</v>
      </c>
      <c r="C13" s="8">
        <f t="shared" ref="C13:M13" si="2">C11+C12</f>
        <v>2217961</v>
      </c>
      <c r="D13" s="8">
        <f t="shared" si="2"/>
        <v>1885267</v>
      </c>
      <c r="E13" s="8">
        <f t="shared" si="2"/>
        <v>0</v>
      </c>
      <c r="F13" s="8">
        <f t="shared" si="2"/>
        <v>0</v>
      </c>
      <c r="G13" s="8">
        <f t="shared" si="2"/>
        <v>1885267</v>
      </c>
      <c r="H13" s="8">
        <f t="shared" si="2"/>
        <v>0</v>
      </c>
      <c r="I13" s="8">
        <f t="shared" si="2"/>
        <v>0</v>
      </c>
      <c r="J13" s="8">
        <f t="shared" si="2"/>
        <v>332694</v>
      </c>
      <c r="K13" s="8">
        <f t="shared" si="2"/>
        <v>332694</v>
      </c>
      <c r="L13" s="8">
        <f t="shared" si="2"/>
        <v>0</v>
      </c>
      <c r="M13" s="8">
        <f t="shared" si="2"/>
        <v>0</v>
      </c>
      <c r="N13" s="8"/>
      <c r="O13" s="24"/>
      <c r="P13" s="8"/>
      <c r="Q13" s="8"/>
    </row>
    <row r="14" spans="1:17" ht="238.5" customHeight="1" x14ac:dyDescent="0.25">
      <c r="A14" s="17" t="s">
        <v>46</v>
      </c>
      <c r="B14" s="59" t="s">
        <v>98</v>
      </c>
      <c r="C14" s="59"/>
      <c r="D14" s="59"/>
      <c r="E14" s="59"/>
      <c r="F14" s="59"/>
      <c r="G14" s="59"/>
      <c r="H14" s="59"/>
      <c r="I14" s="59"/>
      <c r="J14" s="59"/>
      <c r="K14" s="59"/>
      <c r="L14" s="59"/>
      <c r="M14" s="59"/>
      <c r="N14" s="59"/>
      <c r="O14" s="59"/>
      <c r="P14" s="59"/>
      <c r="Q14" s="59"/>
    </row>
    <row r="15" spans="1:17" ht="330" customHeight="1" x14ac:dyDescent="0.25">
      <c r="A15" s="18" t="s">
        <v>43</v>
      </c>
      <c r="B15" s="26" t="s">
        <v>38</v>
      </c>
      <c r="C15" s="9">
        <f>D15+J15</f>
        <v>36614514</v>
      </c>
      <c r="D15" s="9">
        <f>E15+F15+G15+H15+I15</f>
        <v>31792415</v>
      </c>
      <c r="E15" s="9">
        <v>0</v>
      </c>
      <c r="F15" s="9">
        <v>0</v>
      </c>
      <c r="G15" s="9">
        <v>16606100</v>
      </c>
      <c r="H15" s="9">
        <v>15186315</v>
      </c>
      <c r="I15" s="9">
        <v>0</v>
      </c>
      <c r="J15" s="9">
        <f>K15+L15+M15</f>
        <v>4822099</v>
      </c>
      <c r="K15" s="9">
        <v>0</v>
      </c>
      <c r="L15" s="9">
        <v>0</v>
      </c>
      <c r="M15" s="9">
        <v>4822099</v>
      </c>
      <c r="N15" s="15" t="s">
        <v>15</v>
      </c>
      <c r="O15" s="15" t="s">
        <v>18</v>
      </c>
      <c r="P15" s="15" t="s">
        <v>104</v>
      </c>
      <c r="Q15" s="71" t="s">
        <v>105</v>
      </c>
    </row>
    <row r="16" spans="1:17" ht="310.5" customHeight="1" x14ac:dyDescent="0.25">
      <c r="A16" s="18" t="s">
        <v>44</v>
      </c>
      <c r="B16" s="26" t="s">
        <v>117</v>
      </c>
      <c r="C16" s="9">
        <f>D16+J16</f>
        <v>36875394</v>
      </c>
      <c r="D16" s="9">
        <f>E16+F16+G16+H16+I16</f>
        <v>35025602</v>
      </c>
      <c r="E16" s="31">
        <v>0</v>
      </c>
      <c r="F16" s="31">
        <v>0</v>
      </c>
      <c r="G16" s="31">
        <v>21201278</v>
      </c>
      <c r="H16" s="31">
        <v>13824324</v>
      </c>
      <c r="I16" s="9">
        <v>0</v>
      </c>
      <c r="J16" s="31">
        <f>K16+L16+M16</f>
        <v>1849792</v>
      </c>
      <c r="K16" s="31">
        <v>1849792</v>
      </c>
      <c r="L16" s="31">
        <v>0</v>
      </c>
      <c r="M16" s="31">
        <v>0</v>
      </c>
      <c r="N16" s="15" t="s">
        <v>144</v>
      </c>
      <c r="O16" s="15" t="s">
        <v>18</v>
      </c>
      <c r="P16" s="15" t="s">
        <v>143</v>
      </c>
      <c r="Q16" s="71"/>
    </row>
    <row r="17" spans="1:17" ht="22.5" customHeight="1" x14ac:dyDescent="0.25">
      <c r="A17" s="7"/>
      <c r="B17" s="7" t="s">
        <v>5</v>
      </c>
      <c r="C17" s="8">
        <f>C15+C16</f>
        <v>73489908</v>
      </c>
      <c r="D17" s="8">
        <f>D15+D16</f>
        <v>66818017</v>
      </c>
      <c r="E17" s="8" t="e">
        <f>E15+E16+#REF!</f>
        <v>#REF!</v>
      </c>
      <c r="F17" s="8">
        <f t="shared" ref="F17:M17" si="3">F15+F16</f>
        <v>0</v>
      </c>
      <c r="G17" s="8">
        <f t="shared" si="3"/>
        <v>37807378</v>
      </c>
      <c r="H17" s="8">
        <f t="shared" si="3"/>
        <v>29010639</v>
      </c>
      <c r="I17" s="8">
        <f t="shared" si="3"/>
        <v>0</v>
      </c>
      <c r="J17" s="8">
        <f t="shared" si="3"/>
        <v>6671891</v>
      </c>
      <c r="K17" s="8">
        <f t="shared" si="3"/>
        <v>1849792</v>
      </c>
      <c r="L17" s="8">
        <f t="shared" si="3"/>
        <v>0</v>
      </c>
      <c r="M17" s="8">
        <f t="shared" si="3"/>
        <v>4822099</v>
      </c>
      <c r="N17" s="8"/>
      <c r="O17" s="24"/>
      <c r="P17" s="8"/>
      <c r="Q17" s="8"/>
    </row>
    <row r="18" spans="1:17" ht="162.75" customHeight="1" x14ac:dyDescent="0.25">
      <c r="A18" s="17" t="s">
        <v>47</v>
      </c>
      <c r="B18" s="75" t="s">
        <v>158</v>
      </c>
      <c r="C18" s="59"/>
      <c r="D18" s="59"/>
      <c r="E18" s="59"/>
      <c r="F18" s="59"/>
      <c r="G18" s="59"/>
      <c r="H18" s="59"/>
      <c r="I18" s="59"/>
      <c r="J18" s="59"/>
      <c r="K18" s="59"/>
      <c r="L18" s="59"/>
      <c r="M18" s="59"/>
      <c r="N18" s="59"/>
      <c r="O18" s="59"/>
      <c r="P18" s="59"/>
      <c r="Q18" s="59"/>
    </row>
    <row r="19" spans="1:17" ht="127.5" customHeight="1" x14ac:dyDescent="0.25">
      <c r="A19" s="18" t="s">
        <v>47</v>
      </c>
      <c r="B19" s="38" t="s">
        <v>48</v>
      </c>
      <c r="C19" s="5">
        <f>D19+J19</f>
        <v>6889454</v>
      </c>
      <c r="D19" s="9">
        <f>E19+F19+G19+H19+I19</f>
        <v>5856035</v>
      </c>
      <c r="E19" s="5">
        <v>0</v>
      </c>
      <c r="F19" s="5">
        <v>0</v>
      </c>
      <c r="G19" s="5">
        <v>5856035</v>
      </c>
      <c r="H19" s="5">
        <v>0</v>
      </c>
      <c r="I19" s="5">
        <v>0</v>
      </c>
      <c r="J19" s="5">
        <f>K19+L19+M19</f>
        <v>1033419</v>
      </c>
      <c r="K19" s="5">
        <v>1033419</v>
      </c>
      <c r="L19" s="5">
        <v>0</v>
      </c>
      <c r="M19" s="5">
        <v>0</v>
      </c>
      <c r="N19" s="15" t="s">
        <v>121</v>
      </c>
      <c r="O19" s="15" t="s">
        <v>18</v>
      </c>
      <c r="P19" s="15" t="s">
        <v>97</v>
      </c>
      <c r="Q19" s="20" t="s">
        <v>152</v>
      </c>
    </row>
    <row r="20" spans="1:17" ht="22.5" customHeight="1" x14ac:dyDescent="0.25">
      <c r="A20" s="7"/>
      <c r="B20" s="7" t="s">
        <v>6</v>
      </c>
      <c r="C20" s="8">
        <f>C19</f>
        <v>6889454</v>
      </c>
      <c r="D20" s="8">
        <f t="shared" ref="D20:M20" si="4">D19</f>
        <v>5856035</v>
      </c>
      <c r="E20" s="8">
        <f t="shared" si="4"/>
        <v>0</v>
      </c>
      <c r="F20" s="8">
        <f t="shared" si="4"/>
        <v>0</v>
      </c>
      <c r="G20" s="8">
        <f t="shared" si="4"/>
        <v>5856035</v>
      </c>
      <c r="H20" s="8">
        <f t="shared" si="4"/>
        <v>0</v>
      </c>
      <c r="I20" s="8">
        <f t="shared" si="4"/>
        <v>0</v>
      </c>
      <c r="J20" s="8">
        <f t="shared" si="4"/>
        <v>1033419</v>
      </c>
      <c r="K20" s="8">
        <f t="shared" si="4"/>
        <v>1033419</v>
      </c>
      <c r="L20" s="8">
        <f t="shared" si="4"/>
        <v>0</v>
      </c>
      <c r="M20" s="8">
        <f t="shared" si="4"/>
        <v>0</v>
      </c>
      <c r="N20" s="8"/>
      <c r="O20" s="24"/>
      <c r="P20" s="8"/>
      <c r="Q20" s="8"/>
    </row>
    <row r="21" spans="1:17" ht="166.5" customHeight="1" x14ac:dyDescent="0.25">
      <c r="A21" s="17" t="s">
        <v>50</v>
      </c>
      <c r="B21" s="59" t="s">
        <v>103</v>
      </c>
      <c r="C21" s="59"/>
      <c r="D21" s="59"/>
      <c r="E21" s="59"/>
      <c r="F21" s="59"/>
      <c r="G21" s="59"/>
      <c r="H21" s="59"/>
      <c r="I21" s="59"/>
      <c r="J21" s="59"/>
      <c r="K21" s="59"/>
      <c r="L21" s="59"/>
      <c r="M21" s="59"/>
      <c r="N21" s="59"/>
      <c r="O21" s="59"/>
      <c r="P21" s="59"/>
      <c r="Q21" s="59"/>
    </row>
    <row r="22" spans="1:17" ht="183" customHeight="1" x14ac:dyDescent="0.25">
      <c r="A22" s="39" t="s">
        <v>50</v>
      </c>
      <c r="B22" s="37" t="s">
        <v>49</v>
      </c>
      <c r="C22" s="40">
        <f>D22+J22</f>
        <v>1843196</v>
      </c>
      <c r="D22" s="31">
        <f>E22+F22+G22+H22+I22</f>
        <v>1566716</v>
      </c>
      <c r="E22" s="40">
        <v>0</v>
      </c>
      <c r="F22" s="40">
        <v>0</v>
      </c>
      <c r="G22" s="40">
        <v>1566716</v>
      </c>
      <c r="H22" s="40">
        <v>0</v>
      </c>
      <c r="I22" s="40">
        <v>0</v>
      </c>
      <c r="J22" s="40">
        <f>K22+L22+M22</f>
        <v>276480</v>
      </c>
      <c r="K22" s="40">
        <v>276480</v>
      </c>
      <c r="L22" s="40">
        <v>0</v>
      </c>
      <c r="M22" s="40">
        <v>0</v>
      </c>
      <c r="N22" s="41" t="s">
        <v>86</v>
      </c>
      <c r="O22" s="41" t="s">
        <v>18</v>
      </c>
      <c r="P22" s="41" t="s">
        <v>133</v>
      </c>
      <c r="Q22" s="50" t="s">
        <v>150</v>
      </c>
    </row>
    <row r="23" spans="1:17" ht="22.5" customHeight="1" x14ac:dyDescent="0.25">
      <c r="A23" s="7"/>
      <c r="B23" s="7" t="s">
        <v>8</v>
      </c>
      <c r="C23" s="8">
        <f>C22</f>
        <v>1843196</v>
      </c>
      <c r="D23" s="8">
        <f t="shared" ref="D23:M23" si="5">D22</f>
        <v>1566716</v>
      </c>
      <c r="E23" s="8">
        <f t="shared" si="5"/>
        <v>0</v>
      </c>
      <c r="F23" s="8">
        <f t="shared" si="5"/>
        <v>0</v>
      </c>
      <c r="G23" s="8">
        <f t="shared" si="5"/>
        <v>1566716</v>
      </c>
      <c r="H23" s="8">
        <f t="shared" si="5"/>
        <v>0</v>
      </c>
      <c r="I23" s="8">
        <f t="shared" si="5"/>
        <v>0</v>
      </c>
      <c r="J23" s="8">
        <f t="shared" si="5"/>
        <v>276480</v>
      </c>
      <c r="K23" s="8">
        <f t="shared" si="5"/>
        <v>276480</v>
      </c>
      <c r="L23" s="8">
        <f t="shared" si="5"/>
        <v>0</v>
      </c>
      <c r="M23" s="8">
        <f t="shared" si="5"/>
        <v>0</v>
      </c>
      <c r="N23" s="8"/>
      <c r="O23" s="24"/>
      <c r="P23" s="8"/>
      <c r="Q23" s="8"/>
    </row>
    <row r="24" spans="1:17" ht="30" customHeight="1" x14ac:dyDescent="0.25">
      <c r="A24" s="58" t="s">
        <v>77</v>
      </c>
      <c r="B24" s="58"/>
      <c r="C24" s="58"/>
      <c r="D24" s="58"/>
      <c r="E24" s="58"/>
      <c r="F24" s="58"/>
      <c r="G24" s="58"/>
      <c r="H24" s="58"/>
      <c r="I24" s="58"/>
      <c r="J24" s="58"/>
      <c r="K24" s="58"/>
      <c r="L24" s="58"/>
      <c r="M24" s="58"/>
      <c r="N24" s="58"/>
      <c r="O24" s="58"/>
      <c r="P24" s="58"/>
      <c r="Q24" s="58"/>
    </row>
    <row r="25" spans="1:17" ht="30" customHeight="1" x14ac:dyDescent="0.25">
      <c r="A25" s="7"/>
      <c r="B25" s="7" t="s">
        <v>78</v>
      </c>
      <c r="C25" s="8">
        <f t="shared" ref="C25:M25" si="6">C30+C36+C41+C46+C51</f>
        <v>261328204</v>
      </c>
      <c r="D25" s="8">
        <f t="shared" si="6"/>
        <v>217517231</v>
      </c>
      <c r="E25" s="8">
        <f t="shared" si="6"/>
        <v>0</v>
      </c>
      <c r="F25" s="8">
        <f t="shared" si="6"/>
        <v>45695733</v>
      </c>
      <c r="G25" s="8">
        <f t="shared" si="6"/>
        <v>171821498</v>
      </c>
      <c r="H25" s="8">
        <f t="shared" si="6"/>
        <v>0</v>
      </c>
      <c r="I25" s="8">
        <f t="shared" si="6"/>
        <v>0</v>
      </c>
      <c r="J25" s="8">
        <f t="shared" si="6"/>
        <v>43810973</v>
      </c>
      <c r="K25" s="8">
        <f t="shared" si="6"/>
        <v>19461247</v>
      </c>
      <c r="L25" s="8">
        <f t="shared" si="6"/>
        <v>0</v>
      </c>
      <c r="M25" s="8">
        <f t="shared" si="6"/>
        <v>11233114</v>
      </c>
      <c r="N25" s="8"/>
      <c r="O25" s="24"/>
      <c r="P25" s="8"/>
      <c r="Q25" s="8"/>
    </row>
    <row r="26" spans="1:17" ht="264" customHeight="1" x14ac:dyDescent="0.25">
      <c r="A26" s="17" t="s">
        <v>51</v>
      </c>
      <c r="B26" s="59" t="s">
        <v>159</v>
      </c>
      <c r="C26" s="59"/>
      <c r="D26" s="59"/>
      <c r="E26" s="59"/>
      <c r="F26" s="59"/>
      <c r="G26" s="59"/>
      <c r="H26" s="59"/>
      <c r="I26" s="59"/>
      <c r="J26" s="59"/>
      <c r="K26" s="59"/>
      <c r="L26" s="59"/>
      <c r="M26" s="59"/>
      <c r="N26" s="59"/>
      <c r="O26" s="59"/>
      <c r="P26" s="59"/>
      <c r="Q26" s="59"/>
    </row>
    <row r="27" spans="1:17" ht="104.25" customHeight="1" x14ac:dyDescent="0.25">
      <c r="A27" s="18" t="s">
        <v>52</v>
      </c>
      <c r="B27" s="26" t="s">
        <v>55</v>
      </c>
      <c r="C27" s="5">
        <f>D27+J27</f>
        <v>82770302</v>
      </c>
      <c r="D27" s="9">
        <f>E27+F27+G27+H27+I27</f>
        <v>68087520</v>
      </c>
      <c r="E27" s="5">
        <v>0</v>
      </c>
      <c r="F27" s="5">
        <v>0</v>
      </c>
      <c r="G27" s="5">
        <v>68087520</v>
      </c>
      <c r="H27" s="5">
        <v>0</v>
      </c>
      <c r="I27" s="5">
        <v>0</v>
      </c>
      <c r="J27" s="5">
        <f>K27+L27+M27</f>
        <v>14682782</v>
      </c>
      <c r="K27" s="5">
        <v>3449668</v>
      </c>
      <c r="L27" s="5">
        <v>0</v>
      </c>
      <c r="M27" s="5">
        <v>11233114</v>
      </c>
      <c r="N27" s="15" t="s">
        <v>109</v>
      </c>
      <c r="O27" s="15" t="s">
        <v>18</v>
      </c>
      <c r="P27" s="11" t="s">
        <v>122</v>
      </c>
      <c r="Q27" s="72" t="s">
        <v>153</v>
      </c>
    </row>
    <row r="28" spans="1:17" ht="83.25" customHeight="1" x14ac:dyDescent="0.25">
      <c r="A28" s="18" t="s">
        <v>53</v>
      </c>
      <c r="B28" s="26" t="s">
        <v>80</v>
      </c>
      <c r="C28" s="5">
        <f>D28+J28</f>
        <v>15114906</v>
      </c>
      <c r="D28" s="9">
        <f>E28+F28+G28+H28+I28</f>
        <v>15114906</v>
      </c>
      <c r="E28" s="5">
        <v>0</v>
      </c>
      <c r="F28" s="5">
        <v>0</v>
      </c>
      <c r="G28" s="5">
        <v>15114906</v>
      </c>
      <c r="H28" s="5">
        <v>0</v>
      </c>
      <c r="I28" s="5">
        <v>0</v>
      </c>
      <c r="J28" s="5">
        <f>K28+L28+M28</f>
        <v>0</v>
      </c>
      <c r="K28" s="5">
        <v>0</v>
      </c>
      <c r="L28" s="5">
        <v>0</v>
      </c>
      <c r="M28" s="5">
        <v>0</v>
      </c>
      <c r="N28" s="15" t="s">
        <v>87</v>
      </c>
      <c r="O28" s="15" t="s">
        <v>18</v>
      </c>
      <c r="P28" s="11" t="s">
        <v>123</v>
      </c>
      <c r="Q28" s="72"/>
    </row>
    <row r="29" spans="1:17" ht="86.25" customHeight="1" x14ac:dyDescent="0.25">
      <c r="A29" s="18" t="s">
        <v>54</v>
      </c>
      <c r="B29" s="26" t="s">
        <v>83</v>
      </c>
      <c r="C29" s="5">
        <f>D29+J29</f>
        <v>17083768</v>
      </c>
      <c r="D29" s="9">
        <f>E29+F29+G29+H29+I29</f>
        <v>14521202</v>
      </c>
      <c r="E29" s="5">
        <v>0</v>
      </c>
      <c r="F29" s="5">
        <v>0</v>
      </c>
      <c r="G29" s="5">
        <v>14521202</v>
      </c>
      <c r="H29" s="5">
        <v>0</v>
      </c>
      <c r="I29" s="5">
        <v>0</v>
      </c>
      <c r="J29" s="5">
        <f>K29+L29+M29</f>
        <v>2562566</v>
      </c>
      <c r="K29" s="5">
        <v>2562566</v>
      </c>
      <c r="L29" s="5">
        <v>0</v>
      </c>
      <c r="M29" s="5">
        <v>0</v>
      </c>
      <c r="N29" s="15" t="s">
        <v>88</v>
      </c>
      <c r="O29" s="15" t="s">
        <v>18</v>
      </c>
      <c r="P29" s="15" t="s">
        <v>134</v>
      </c>
      <c r="Q29" s="72"/>
    </row>
    <row r="30" spans="1:17" ht="22.5" customHeight="1" x14ac:dyDescent="0.25">
      <c r="A30" s="7"/>
      <c r="B30" s="7" t="s">
        <v>29</v>
      </c>
      <c r="C30" s="8">
        <f t="shared" ref="C30:M30" si="7">C27+C28+C29</f>
        <v>114968976</v>
      </c>
      <c r="D30" s="8">
        <f t="shared" si="7"/>
        <v>97723628</v>
      </c>
      <c r="E30" s="8">
        <f t="shared" si="7"/>
        <v>0</v>
      </c>
      <c r="F30" s="8">
        <f t="shared" si="7"/>
        <v>0</v>
      </c>
      <c r="G30" s="8">
        <f t="shared" si="7"/>
        <v>97723628</v>
      </c>
      <c r="H30" s="8">
        <f t="shared" si="7"/>
        <v>0</v>
      </c>
      <c r="I30" s="8">
        <f t="shared" si="7"/>
        <v>0</v>
      </c>
      <c r="J30" s="8">
        <f t="shared" si="7"/>
        <v>17245348</v>
      </c>
      <c r="K30" s="8">
        <f t="shared" si="7"/>
        <v>6012234</v>
      </c>
      <c r="L30" s="8">
        <f t="shared" si="7"/>
        <v>0</v>
      </c>
      <c r="M30" s="8">
        <f t="shared" si="7"/>
        <v>11233114</v>
      </c>
      <c r="N30" s="8"/>
      <c r="O30" s="24"/>
      <c r="P30" s="8"/>
      <c r="Q30" s="8"/>
    </row>
    <row r="31" spans="1:17" ht="184.5" customHeight="1" x14ac:dyDescent="0.25">
      <c r="A31" s="17" t="s">
        <v>56</v>
      </c>
      <c r="B31" s="74" t="s">
        <v>118</v>
      </c>
      <c r="C31" s="74"/>
      <c r="D31" s="74"/>
      <c r="E31" s="74"/>
      <c r="F31" s="74"/>
      <c r="G31" s="74"/>
      <c r="H31" s="74"/>
      <c r="I31" s="74"/>
      <c r="J31" s="74"/>
      <c r="K31" s="74"/>
      <c r="L31" s="74"/>
      <c r="M31" s="74"/>
      <c r="N31" s="74"/>
      <c r="O31" s="74"/>
      <c r="P31" s="74"/>
      <c r="Q31" s="74"/>
    </row>
    <row r="32" spans="1:17" ht="81" customHeight="1" x14ac:dyDescent="0.25">
      <c r="A32" s="18" t="s">
        <v>57</v>
      </c>
      <c r="B32" s="21" t="s">
        <v>84</v>
      </c>
      <c r="C32" s="14">
        <f>D32+J32</f>
        <v>1748612</v>
      </c>
      <c r="D32" s="9">
        <f>E32+F32+G32+H32+I32</f>
        <v>1486320</v>
      </c>
      <c r="E32" s="12">
        <v>0</v>
      </c>
      <c r="F32" s="12">
        <v>0</v>
      </c>
      <c r="G32" s="14">
        <v>1486320</v>
      </c>
      <c r="H32" s="12">
        <v>0</v>
      </c>
      <c r="I32" s="12">
        <v>0</v>
      </c>
      <c r="J32" s="14">
        <f>K32+L32+M32</f>
        <v>262292</v>
      </c>
      <c r="K32" s="14">
        <v>262292</v>
      </c>
      <c r="L32" s="12">
        <v>0</v>
      </c>
      <c r="M32" s="12">
        <v>0</v>
      </c>
      <c r="N32" s="13" t="s">
        <v>10</v>
      </c>
      <c r="O32" s="13" t="s">
        <v>18</v>
      </c>
      <c r="P32" s="13" t="s">
        <v>135</v>
      </c>
      <c r="Q32" s="60" t="s">
        <v>146</v>
      </c>
    </row>
    <row r="33" spans="1:17" ht="70.5" customHeight="1" x14ac:dyDescent="0.25">
      <c r="A33" s="19" t="s">
        <v>58</v>
      </c>
      <c r="B33" s="21" t="s">
        <v>108</v>
      </c>
      <c r="C33" s="14">
        <f>D33+J33</f>
        <v>1146716</v>
      </c>
      <c r="D33" s="9">
        <f>E33+F33+G33+H33+I33</f>
        <v>974708</v>
      </c>
      <c r="E33" s="12">
        <v>0</v>
      </c>
      <c r="F33" s="12">
        <v>0</v>
      </c>
      <c r="G33" s="14">
        <v>974708</v>
      </c>
      <c r="H33" s="12">
        <v>0</v>
      </c>
      <c r="I33" s="12">
        <v>0</v>
      </c>
      <c r="J33" s="14">
        <f>K33+L33+M33</f>
        <v>172008</v>
      </c>
      <c r="K33" s="14">
        <v>172008</v>
      </c>
      <c r="L33" s="12">
        <v>0</v>
      </c>
      <c r="M33" s="12">
        <v>0</v>
      </c>
      <c r="N33" s="13" t="s">
        <v>19</v>
      </c>
      <c r="O33" s="13" t="s">
        <v>18</v>
      </c>
      <c r="P33" s="13" t="s">
        <v>145</v>
      </c>
      <c r="Q33" s="60"/>
    </row>
    <row r="34" spans="1:17" ht="89.25" customHeight="1" x14ac:dyDescent="0.25">
      <c r="A34" s="18" t="s">
        <v>59</v>
      </c>
      <c r="B34" s="21" t="s">
        <v>61</v>
      </c>
      <c r="C34" s="14">
        <f>D34+J34</f>
        <v>305057</v>
      </c>
      <c r="D34" s="9">
        <f>E34+F34+G34+H34+I34</f>
        <v>259298</v>
      </c>
      <c r="E34" s="12">
        <v>0</v>
      </c>
      <c r="F34" s="12">
        <v>0</v>
      </c>
      <c r="G34" s="14">
        <v>259298</v>
      </c>
      <c r="H34" s="12">
        <v>0</v>
      </c>
      <c r="I34" s="12">
        <v>0</v>
      </c>
      <c r="J34" s="14">
        <f>K34+L34+M34</f>
        <v>45759</v>
      </c>
      <c r="K34" s="51">
        <f>45758+1</f>
        <v>45759</v>
      </c>
      <c r="L34" s="12">
        <v>0</v>
      </c>
      <c r="M34" s="12">
        <v>0</v>
      </c>
      <c r="N34" s="13" t="s">
        <v>11</v>
      </c>
      <c r="O34" s="13" t="s">
        <v>18</v>
      </c>
      <c r="P34" s="34" t="s">
        <v>106</v>
      </c>
      <c r="Q34" s="60"/>
    </row>
    <row r="35" spans="1:17" ht="69" customHeight="1" x14ac:dyDescent="0.25">
      <c r="A35" s="18" t="s">
        <v>60</v>
      </c>
      <c r="B35" s="21" t="s">
        <v>62</v>
      </c>
      <c r="C35" s="14">
        <f>D35+J35</f>
        <v>8675552</v>
      </c>
      <c r="D35" s="9">
        <f>E35+F35+G35+H35+I35</f>
        <v>7374219</v>
      </c>
      <c r="E35" s="12">
        <v>0</v>
      </c>
      <c r="F35" s="12">
        <v>0</v>
      </c>
      <c r="G35" s="14">
        <v>7374219</v>
      </c>
      <c r="H35" s="12">
        <v>0</v>
      </c>
      <c r="I35" s="12">
        <v>0</v>
      </c>
      <c r="J35" s="14">
        <f>K35+L35+M35</f>
        <v>1301333</v>
      </c>
      <c r="K35" s="14">
        <v>1301333</v>
      </c>
      <c r="L35" s="12">
        <v>0</v>
      </c>
      <c r="M35" s="12">
        <v>0</v>
      </c>
      <c r="N35" s="13" t="s">
        <v>107</v>
      </c>
      <c r="O35" s="13" t="s">
        <v>18</v>
      </c>
      <c r="P35" s="13" t="s">
        <v>145</v>
      </c>
      <c r="Q35" s="60"/>
    </row>
    <row r="36" spans="1:17" ht="22.5" customHeight="1" x14ac:dyDescent="0.25">
      <c r="A36" s="7"/>
      <c r="B36" s="7" t="s">
        <v>30</v>
      </c>
      <c r="C36" s="8">
        <f t="shared" ref="C36:M36" si="8">C32+C33+C34+C35</f>
        <v>11875937</v>
      </c>
      <c r="D36" s="8">
        <f t="shared" si="8"/>
        <v>10094545</v>
      </c>
      <c r="E36" s="8">
        <f t="shared" si="8"/>
        <v>0</v>
      </c>
      <c r="F36" s="8">
        <f t="shared" si="8"/>
        <v>0</v>
      </c>
      <c r="G36" s="8">
        <f t="shared" si="8"/>
        <v>10094545</v>
      </c>
      <c r="H36" s="8">
        <f t="shared" si="8"/>
        <v>0</v>
      </c>
      <c r="I36" s="8">
        <f t="shared" si="8"/>
        <v>0</v>
      </c>
      <c r="J36" s="8">
        <f t="shared" si="8"/>
        <v>1781392</v>
      </c>
      <c r="K36" s="8">
        <f t="shared" si="8"/>
        <v>1781392</v>
      </c>
      <c r="L36" s="8">
        <f t="shared" si="8"/>
        <v>0</v>
      </c>
      <c r="M36" s="8">
        <f t="shared" si="8"/>
        <v>0</v>
      </c>
      <c r="N36" s="8"/>
      <c r="O36" s="24"/>
      <c r="P36" s="8"/>
      <c r="Q36" s="8"/>
    </row>
    <row r="37" spans="1:17" ht="213" customHeight="1" x14ac:dyDescent="0.25">
      <c r="A37" s="17" t="s">
        <v>63</v>
      </c>
      <c r="B37" s="59" t="s">
        <v>160</v>
      </c>
      <c r="C37" s="59"/>
      <c r="D37" s="59"/>
      <c r="E37" s="59"/>
      <c r="F37" s="59"/>
      <c r="G37" s="59"/>
      <c r="H37" s="59"/>
      <c r="I37" s="59"/>
      <c r="J37" s="59"/>
      <c r="K37" s="59"/>
      <c r="L37" s="59"/>
      <c r="M37" s="59"/>
      <c r="N37" s="59"/>
      <c r="O37" s="59"/>
      <c r="P37" s="59"/>
      <c r="Q37" s="59"/>
    </row>
    <row r="38" spans="1:17" ht="241.5" customHeight="1" x14ac:dyDescent="0.25">
      <c r="A38" s="18" t="s">
        <v>65</v>
      </c>
      <c r="B38" s="22" t="s">
        <v>64</v>
      </c>
      <c r="C38" s="9">
        <f>D38+J38</f>
        <v>10535395</v>
      </c>
      <c r="D38" s="9">
        <f>E38+F38+G38+H38+I38</f>
        <v>8955085</v>
      </c>
      <c r="E38" s="5">
        <v>0</v>
      </c>
      <c r="F38" s="5">
        <v>0</v>
      </c>
      <c r="G38" s="5">
        <v>8955085</v>
      </c>
      <c r="H38" s="5">
        <v>0</v>
      </c>
      <c r="I38" s="5">
        <v>0</v>
      </c>
      <c r="J38" s="9">
        <f t="shared" ref="J38:J40" si="9">K38+L38+M38</f>
        <v>1580310</v>
      </c>
      <c r="K38" s="5">
        <v>1580310</v>
      </c>
      <c r="L38" s="9">
        <v>0</v>
      </c>
      <c r="M38" s="5">
        <v>0</v>
      </c>
      <c r="N38" s="15" t="s">
        <v>113</v>
      </c>
      <c r="O38" s="15" t="s">
        <v>18</v>
      </c>
      <c r="P38" s="27" t="s">
        <v>91</v>
      </c>
      <c r="Q38" s="72" t="s">
        <v>156</v>
      </c>
    </row>
    <row r="39" spans="1:17" ht="51.75" customHeight="1" x14ac:dyDescent="0.25">
      <c r="A39" s="18" t="s">
        <v>66</v>
      </c>
      <c r="B39" s="22" t="s">
        <v>90</v>
      </c>
      <c r="C39" s="9">
        <f>D39+J39</f>
        <v>1092297</v>
      </c>
      <c r="D39" s="9">
        <f>E39+F39+G39+H39+I39</f>
        <v>928452</v>
      </c>
      <c r="E39" s="5">
        <v>0</v>
      </c>
      <c r="F39" s="5">
        <v>0</v>
      </c>
      <c r="G39" s="5">
        <v>928452</v>
      </c>
      <c r="H39" s="5">
        <v>0</v>
      </c>
      <c r="I39" s="5">
        <v>0</v>
      </c>
      <c r="J39" s="9">
        <f t="shared" si="9"/>
        <v>163845</v>
      </c>
      <c r="K39" s="5">
        <v>163845</v>
      </c>
      <c r="L39" s="5">
        <v>0</v>
      </c>
      <c r="M39" s="5">
        <v>0</v>
      </c>
      <c r="N39" s="15" t="s">
        <v>17</v>
      </c>
      <c r="O39" s="15" t="s">
        <v>18</v>
      </c>
      <c r="P39" s="27" t="s">
        <v>96</v>
      </c>
      <c r="Q39" s="72"/>
    </row>
    <row r="40" spans="1:17" ht="165" customHeight="1" x14ac:dyDescent="0.25">
      <c r="A40" s="18" t="s">
        <v>67</v>
      </c>
      <c r="B40" s="38" t="s">
        <v>119</v>
      </c>
      <c r="C40" s="5">
        <f>D40+J40</f>
        <v>3757399</v>
      </c>
      <c r="D40" s="9">
        <f>E40+F40+G40+H40+I40</f>
        <v>3193789</v>
      </c>
      <c r="E40" s="5">
        <v>0</v>
      </c>
      <c r="F40" s="5">
        <v>0</v>
      </c>
      <c r="G40" s="5">
        <v>3193789</v>
      </c>
      <c r="H40" s="5">
        <v>0</v>
      </c>
      <c r="I40" s="5">
        <v>0</v>
      </c>
      <c r="J40" s="5">
        <f t="shared" si="9"/>
        <v>563610</v>
      </c>
      <c r="K40" s="5">
        <v>563610</v>
      </c>
      <c r="L40" s="5">
        <v>0</v>
      </c>
      <c r="M40" s="5">
        <v>0</v>
      </c>
      <c r="N40" s="15" t="s">
        <v>112</v>
      </c>
      <c r="O40" s="15" t="s">
        <v>18</v>
      </c>
      <c r="P40" s="11" t="s">
        <v>124</v>
      </c>
      <c r="Q40" s="72"/>
    </row>
    <row r="41" spans="1:17" ht="22.5" customHeight="1" x14ac:dyDescent="0.25">
      <c r="A41" s="7"/>
      <c r="B41" s="7" t="s">
        <v>31</v>
      </c>
      <c r="C41" s="8">
        <f t="shared" ref="C41:M41" si="10">C38+C39+C40</f>
        <v>15385091</v>
      </c>
      <c r="D41" s="8">
        <f t="shared" si="10"/>
        <v>13077326</v>
      </c>
      <c r="E41" s="8">
        <f t="shared" si="10"/>
        <v>0</v>
      </c>
      <c r="F41" s="8">
        <f t="shared" si="10"/>
        <v>0</v>
      </c>
      <c r="G41" s="8">
        <f t="shared" si="10"/>
        <v>13077326</v>
      </c>
      <c r="H41" s="8">
        <f t="shared" si="10"/>
        <v>0</v>
      </c>
      <c r="I41" s="8">
        <f t="shared" si="10"/>
        <v>0</v>
      </c>
      <c r="J41" s="8">
        <f t="shared" si="10"/>
        <v>2307765</v>
      </c>
      <c r="K41" s="8">
        <f t="shared" si="10"/>
        <v>2307765</v>
      </c>
      <c r="L41" s="8">
        <f t="shared" si="10"/>
        <v>0</v>
      </c>
      <c r="M41" s="8">
        <f t="shared" si="10"/>
        <v>0</v>
      </c>
      <c r="N41" s="8"/>
      <c r="O41" s="24"/>
      <c r="P41" s="8"/>
      <c r="Q41" s="8"/>
    </row>
    <row r="42" spans="1:17" ht="215.25" customHeight="1" x14ac:dyDescent="0.25">
      <c r="A42" s="17" t="s">
        <v>68</v>
      </c>
      <c r="B42" s="59" t="s">
        <v>116</v>
      </c>
      <c r="C42" s="59"/>
      <c r="D42" s="59"/>
      <c r="E42" s="59"/>
      <c r="F42" s="59"/>
      <c r="G42" s="59"/>
      <c r="H42" s="59"/>
      <c r="I42" s="59"/>
      <c r="J42" s="59"/>
      <c r="K42" s="59"/>
      <c r="L42" s="59"/>
      <c r="M42" s="59"/>
      <c r="N42" s="59"/>
      <c r="O42" s="59"/>
      <c r="P42" s="59"/>
      <c r="Q42" s="59"/>
    </row>
    <row r="43" spans="1:17" ht="174" customHeight="1" x14ac:dyDescent="0.25">
      <c r="A43" s="18" t="s">
        <v>70</v>
      </c>
      <c r="B43" s="4" t="s">
        <v>69</v>
      </c>
      <c r="C43" s="5">
        <f>D43+J43</f>
        <v>46812430</v>
      </c>
      <c r="D43" s="9">
        <f>E43+F43+G43+H43+I43</f>
        <v>39790565</v>
      </c>
      <c r="E43" s="5">
        <v>0</v>
      </c>
      <c r="F43" s="5">
        <v>0</v>
      </c>
      <c r="G43" s="5">
        <v>39790565</v>
      </c>
      <c r="H43" s="5">
        <v>0</v>
      </c>
      <c r="I43" s="5">
        <v>0</v>
      </c>
      <c r="J43" s="5">
        <f>K43+L43+M43</f>
        <v>7021865</v>
      </c>
      <c r="K43" s="5">
        <v>7021865</v>
      </c>
      <c r="L43" s="5">
        <v>0</v>
      </c>
      <c r="M43" s="5">
        <v>0</v>
      </c>
      <c r="N43" s="15" t="s">
        <v>34</v>
      </c>
      <c r="O43" s="15" t="s">
        <v>18</v>
      </c>
      <c r="P43" s="15" t="s">
        <v>99</v>
      </c>
      <c r="Q43" s="61" t="s">
        <v>161</v>
      </c>
    </row>
    <row r="44" spans="1:17" ht="174" customHeight="1" x14ac:dyDescent="0.25">
      <c r="A44" s="18" t="s">
        <v>71</v>
      </c>
      <c r="B44" s="32" t="s">
        <v>82</v>
      </c>
      <c r="C44" s="5">
        <f>D44+J44</f>
        <v>5117073</v>
      </c>
      <c r="D44" s="9">
        <f>E44+F44+G44+H44+I44</f>
        <v>4349512</v>
      </c>
      <c r="E44" s="5">
        <v>0</v>
      </c>
      <c r="F44" s="5">
        <v>0</v>
      </c>
      <c r="G44" s="5">
        <v>4349512</v>
      </c>
      <c r="H44" s="5">
        <v>0</v>
      </c>
      <c r="I44" s="5">
        <v>0</v>
      </c>
      <c r="J44" s="5">
        <f>K44+L44+M44</f>
        <v>767561</v>
      </c>
      <c r="K44" s="5">
        <v>767561</v>
      </c>
      <c r="L44" s="5">
        <v>0</v>
      </c>
      <c r="M44" s="5">
        <v>0</v>
      </c>
      <c r="N44" s="15" t="s">
        <v>85</v>
      </c>
      <c r="O44" s="15" t="s">
        <v>18</v>
      </c>
      <c r="P44" s="11" t="s">
        <v>136</v>
      </c>
      <c r="Q44" s="61"/>
    </row>
    <row r="45" spans="1:17" ht="177" customHeight="1" x14ac:dyDescent="0.25">
      <c r="A45" s="18" t="s">
        <v>92</v>
      </c>
      <c r="B45" s="26" t="s">
        <v>94</v>
      </c>
      <c r="C45" s="5">
        <f>D45+J45</f>
        <v>7983438</v>
      </c>
      <c r="D45" s="9">
        <f>E45+F45+G45+H45+I45</f>
        <v>6785922</v>
      </c>
      <c r="E45" s="5">
        <v>0</v>
      </c>
      <c r="F45" s="5">
        <v>0</v>
      </c>
      <c r="G45" s="5">
        <v>6785922</v>
      </c>
      <c r="H45" s="5">
        <v>0</v>
      </c>
      <c r="I45" s="5">
        <v>0</v>
      </c>
      <c r="J45" s="5">
        <f>K45+L45+M45</f>
        <v>1197516</v>
      </c>
      <c r="K45" s="5">
        <v>1197516</v>
      </c>
      <c r="L45" s="5">
        <v>0</v>
      </c>
      <c r="M45" s="5">
        <v>0</v>
      </c>
      <c r="N45" s="15" t="s">
        <v>93</v>
      </c>
      <c r="O45" s="15" t="s">
        <v>95</v>
      </c>
      <c r="P45" s="11" t="s">
        <v>100</v>
      </c>
      <c r="Q45" s="61"/>
    </row>
    <row r="46" spans="1:17" ht="22.5" customHeight="1" x14ac:dyDescent="0.25">
      <c r="A46" s="7"/>
      <c r="B46" s="7" t="s">
        <v>32</v>
      </c>
      <c r="C46" s="8">
        <f>C43+C44+C45</f>
        <v>59912941</v>
      </c>
      <c r="D46" s="8">
        <f>D43+D44+D45</f>
        <v>50925999</v>
      </c>
      <c r="E46" s="8">
        <f t="shared" ref="E46:M46" si="11">E43+E45</f>
        <v>0</v>
      </c>
      <c r="F46" s="8">
        <f t="shared" si="11"/>
        <v>0</v>
      </c>
      <c r="G46" s="8">
        <f>G43+G44+G45</f>
        <v>50925999</v>
      </c>
      <c r="H46" s="8">
        <f t="shared" si="11"/>
        <v>0</v>
      </c>
      <c r="I46" s="8">
        <f t="shared" si="11"/>
        <v>0</v>
      </c>
      <c r="J46" s="8">
        <f>J43+J44+J45</f>
        <v>8986942</v>
      </c>
      <c r="K46" s="8">
        <f>K43+K44+K45</f>
        <v>8986942</v>
      </c>
      <c r="L46" s="8">
        <f t="shared" si="11"/>
        <v>0</v>
      </c>
      <c r="M46" s="8">
        <f t="shared" si="11"/>
        <v>0</v>
      </c>
      <c r="N46" s="8"/>
      <c r="O46" s="24"/>
      <c r="P46" s="8"/>
      <c r="Q46" s="8"/>
    </row>
    <row r="47" spans="1:17" ht="180.75" customHeight="1" x14ac:dyDescent="0.25">
      <c r="A47" s="17" t="s">
        <v>72</v>
      </c>
      <c r="B47" s="59" t="s">
        <v>115</v>
      </c>
      <c r="C47" s="59"/>
      <c r="D47" s="59"/>
      <c r="E47" s="59"/>
      <c r="F47" s="59"/>
      <c r="G47" s="59"/>
      <c r="H47" s="59"/>
      <c r="I47" s="59"/>
      <c r="J47" s="59"/>
      <c r="K47" s="59"/>
      <c r="L47" s="59"/>
      <c r="M47" s="59"/>
      <c r="N47" s="59"/>
      <c r="O47" s="59"/>
      <c r="P47" s="59"/>
      <c r="Q47" s="59"/>
    </row>
    <row r="48" spans="1:17" ht="73.5" customHeight="1" x14ac:dyDescent="0.25">
      <c r="A48" s="18" t="s">
        <v>73</v>
      </c>
      <c r="B48" s="4" t="s">
        <v>75</v>
      </c>
      <c r="C48" s="5">
        <f>D48+J48</f>
        <v>54099168</v>
      </c>
      <c r="D48" s="9">
        <f>E48+F48+G48+H48+I48</f>
        <v>43101670</v>
      </c>
      <c r="E48" s="5">
        <v>0</v>
      </c>
      <c r="F48" s="5">
        <v>43101670</v>
      </c>
      <c r="G48" s="5">
        <v>0</v>
      </c>
      <c r="H48" s="5">
        <v>0</v>
      </c>
      <c r="I48" s="5">
        <v>0</v>
      </c>
      <c r="J48" s="5">
        <v>10997498</v>
      </c>
      <c r="K48" s="48"/>
      <c r="L48" s="49"/>
      <c r="M48" s="5"/>
      <c r="N48" s="15" t="s">
        <v>89</v>
      </c>
      <c r="O48" s="15" t="s">
        <v>18</v>
      </c>
      <c r="P48" s="33" t="s">
        <v>137</v>
      </c>
      <c r="Q48" s="62" t="s">
        <v>148</v>
      </c>
    </row>
    <row r="49" spans="1:17" ht="64.5" customHeight="1" x14ac:dyDescent="0.25">
      <c r="A49" s="18" t="s">
        <v>74</v>
      </c>
      <c r="B49" s="4" t="s">
        <v>114</v>
      </c>
      <c r="C49" s="5">
        <f>D49+J49</f>
        <v>2486091</v>
      </c>
      <c r="D49" s="9">
        <f>E49+F49+G49+H49+I49</f>
        <v>2113177</v>
      </c>
      <c r="E49" s="5">
        <v>0</v>
      </c>
      <c r="F49" s="5">
        <v>2113177</v>
      </c>
      <c r="G49" s="5">
        <v>0</v>
      </c>
      <c r="H49" s="5">
        <v>0</v>
      </c>
      <c r="I49" s="5">
        <v>0</v>
      </c>
      <c r="J49" s="5">
        <f>K49+L49+M49</f>
        <v>372914</v>
      </c>
      <c r="K49" s="5">
        <v>372914</v>
      </c>
      <c r="L49" s="5">
        <v>0</v>
      </c>
      <c r="M49" s="5">
        <v>0</v>
      </c>
      <c r="N49" s="15" t="s">
        <v>19</v>
      </c>
      <c r="O49" s="15" t="s">
        <v>18</v>
      </c>
      <c r="P49" s="15" t="s">
        <v>147</v>
      </c>
      <c r="Q49" s="63"/>
    </row>
    <row r="50" spans="1:17" ht="57" customHeight="1" x14ac:dyDescent="0.25">
      <c r="A50" s="18" t="s">
        <v>138</v>
      </c>
      <c r="B50" s="47" t="s">
        <v>139</v>
      </c>
      <c r="C50" s="5">
        <f>D50+J50</f>
        <v>2600000</v>
      </c>
      <c r="D50" s="9">
        <f>E50+F50+G50+H50+I50</f>
        <v>480886</v>
      </c>
      <c r="E50" s="5"/>
      <c r="F50" s="5">
        <v>480886</v>
      </c>
      <c r="G50" s="5">
        <v>0</v>
      </c>
      <c r="H50" s="5">
        <v>0</v>
      </c>
      <c r="I50" s="5">
        <v>0</v>
      </c>
      <c r="J50" s="5">
        <v>2119114</v>
      </c>
      <c r="K50" s="5"/>
      <c r="L50" s="5"/>
      <c r="M50" s="5"/>
      <c r="N50" s="15" t="s">
        <v>140</v>
      </c>
      <c r="O50" s="15" t="s">
        <v>18</v>
      </c>
      <c r="P50" s="15" t="s">
        <v>141</v>
      </c>
      <c r="Q50" s="64"/>
    </row>
    <row r="51" spans="1:17" ht="22.5" customHeight="1" x14ac:dyDescent="0.25">
      <c r="A51" s="7"/>
      <c r="B51" s="7" t="s">
        <v>33</v>
      </c>
      <c r="C51" s="8">
        <f>C48+C49+C50</f>
        <v>59185259</v>
      </c>
      <c r="D51" s="8">
        <f>D48+D49+D50</f>
        <v>45695733</v>
      </c>
      <c r="E51" s="8">
        <f t="shared" ref="E51" si="12">E48+E49</f>
        <v>0</v>
      </c>
      <c r="F51" s="8">
        <f t="shared" ref="F51:M51" si="13">F48+F49+F50</f>
        <v>45695733</v>
      </c>
      <c r="G51" s="8">
        <f t="shared" si="13"/>
        <v>0</v>
      </c>
      <c r="H51" s="8">
        <f t="shared" si="13"/>
        <v>0</v>
      </c>
      <c r="I51" s="8">
        <f t="shared" si="13"/>
        <v>0</v>
      </c>
      <c r="J51" s="8">
        <f t="shared" si="13"/>
        <v>13489526</v>
      </c>
      <c r="K51" s="8">
        <f t="shared" si="13"/>
        <v>372914</v>
      </c>
      <c r="L51" s="8">
        <f t="shared" si="13"/>
        <v>0</v>
      </c>
      <c r="M51" s="8">
        <f t="shared" si="13"/>
        <v>0</v>
      </c>
      <c r="N51" s="8"/>
      <c r="O51" s="24"/>
      <c r="P51" s="8"/>
      <c r="Q51" s="8"/>
    </row>
    <row r="52" spans="1:17" ht="34.5" customHeight="1" x14ac:dyDescent="0.25">
      <c r="A52" s="52" t="s">
        <v>128</v>
      </c>
      <c r="B52" s="53"/>
      <c r="C52" s="53"/>
      <c r="D52" s="53"/>
      <c r="E52" s="53"/>
      <c r="F52" s="53"/>
      <c r="G52" s="53"/>
      <c r="H52" s="53"/>
      <c r="I52" s="53"/>
      <c r="J52" s="53"/>
      <c r="K52" s="53"/>
      <c r="L52" s="53"/>
      <c r="M52" s="53"/>
      <c r="N52" s="53"/>
      <c r="O52" s="53"/>
      <c r="P52" s="53"/>
      <c r="Q52" s="54"/>
    </row>
    <row r="53" spans="1:17" x14ac:dyDescent="0.25">
      <c r="A53" s="7"/>
      <c r="B53" s="7" t="s">
        <v>126</v>
      </c>
      <c r="C53" s="8">
        <f t="shared" ref="C53:M53" si="14">C56</f>
        <v>16100001</v>
      </c>
      <c r="D53" s="8">
        <f t="shared" si="14"/>
        <v>13685000</v>
      </c>
      <c r="E53" s="8">
        <f t="shared" si="14"/>
        <v>0</v>
      </c>
      <c r="F53" s="8">
        <f t="shared" si="14"/>
        <v>0</v>
      </c>
      <c r="G53" s="8">
        <f t="shared" si="14"/>
        <v>0</v>
      </c>
      <c r="H53" s="8">
        <f t="shared" si="14"/>
        <v>0</v>
      </c>
      <c r="I53" s="8">
        <f t="shared" si="14"/>
        <v>13685000</v>
      </c>
      <c r="J53" s="8">
        <f t="shared" si="14"/>
        <v>2415001</v>
      </c>
      <c r="K53" s="8">
        <f t="shared" si="14"/>
        <v>2062411</v>
      </c>
      <c r="L53" s="8">
        <f t="shared" si="14"/>
        <v>0</v>
      </c>
      <c r="M53" s="8">
        <f t="shared" si="14"/>
        <v>352590</v>
      </c>
      <c r="N53" s="8"/>
      <c r="O53" s="24"/>
      <c r="P53" s="8"/>
      <c r="Q53" s="8"/>
    </row>
    <row r="54" spans="1:17" ht="192.75" customHeight="1" x14ac:dyDescent="0.25">
      <c r="A54" s="17" t="s">
        <v>127</v>
      </c>
      <c r="B54" s="55" t="s">
        <v>162</v>
      </c>
      <c r="C54" s="56"/>
      <c r="D54" s="56"/>
      <c r="E54" s="56"/>
      <c r="F54" s="56"/>
      <c r="G54" s="56"/>
      <c r="H54" s="56"/>
      <c r="I54" s="56"/>
      <c r="J54" s="56"/>
      <c r="K54" s="56"/>
      <c r="L54" s="56"/>
      <c r="M54" s="56"/>
      <c r="N54" s="56"/>
      <c r="O54" s="56"/>
      <c r="P54" s="56"/>
      <c r="Q54" s="57"/>
    </row>
    <row r="55" spans="1:17" ht="139.5" x14ac:dyDescent="0.25">
      <c r="A55" s="18" t="s">
        <v>127</v>
      </c>
      <c r="B55" s="42" t="s">
        <v>129</v>
      </c>
      <c r="C55" s="9">
        <f>D55+J55</f>
        <v>16100001</v>
      </c>
      <c r="D55" s="9">
        <f>E55+F55+G55+H55+I55</f>
        <v>13685000</v>
      </c>
      <c r="E55" s="9">
        <v>0</v>
      </c>
      <c r="F55" s="9">
        <v>0</v>
      </c>
      <c r="G55" s="9">
        <v>0</v>
      </c>
      <c r="H55" s="9">
        <v>0</v>
      </c>
      <c r="I55" s="9">
        <v>13685000</v>
      </c>
      <c r="J55" s="9">
        <f>K55+L55+M55</f>
        <v>2415001</v>
      </c>
      <c r="K55" s="9">
        <v>2062411</v>
      </c>
      <c r="L55" s="9">
        <v>0</v>
      </c>
      <c r="M55" s="9">
        <v>352590</v>
      </c>
      <c r="N55" s="33" t="s">
        <v>120</v>
      </c>
      <c r="O55" s="33" t="s">
        <v>18</v>
      </c>
      <c r="P55" s="15" t="s">
        <v>132</v>
      </c>
      <c r="Q55" s="22" t="s">
        <v>154</v>
      </c>
    </row>
    <row r="56" spans="1:17" x14ac:dyDescent="0.25">
      <c r="A56" s="7"/>
      <c r="B56" s="7" t="s">
        <v>131</v>
      </c>
      <c r="C56" s="8">
        <f>C55</f>
        <v>16100001</v>
      </c>
      <c r="D56" s="8">
        <f t="shared" ref="D56:M56" si="15">D55</f>
        <v>13685000</v>
      </c>
      <c r="E56" s="8">
        <f t="shared" si="15"/>
        <v>0</v>
      </c>
      <c r="F56" s="8">
        <f t="shared" si="15"/>
        <v>0</v>
      </c>
      <c r="G56" s="8">
        <f t="shared" si="15"/>
        <v>0</v>
      </c>
      <c r="H56" s="8">
        <f t="shared" si="15"/>
        <v>0</v>
      </c>
      <c r="I56" s="8">
        <f t="shared" si="15"/>
        <v>13685000</v>
      </c>
      <c r="J56" s="8">
        <f t="shared" si="15"/>
        <v>2415001</v>
      </c>
      <c r="K56" s="8">
        <f t="shared" si="15"/>
        <v>2062411</v>
      </c>
      <c r="L56" s="8">
        <f t="shared" si="15"/>
        <v>0</v>
      </c>
      <c r="M56" s="8">
        <f t="shared" si="15"/>
        <v>352590</v>
      </c>
      <c r="N56" s="8"/>
      <c r="O56" s="24"/>
      <c r="P56" s="8"/>
      <c r="Q56" s="8"/>
    </row>
    <row r="57" spans="1:17" ht="33.75" customHeight="1" x14ac:dyDescent="0.25">
      <c r="A57" s="23"/>
      <c r="B57" s="23" t="s">
        <v>3</v>
      </c>
      <c r="C57" s="10">
        <f t="shared" ref="C57:M57" si="16">C9+C13+C17+C20+C23+C30+C36+C41+C46+C51+C56</f>
        <v>464641051</v>
      </c>
      <c r="D57" s="10">
        <f t="shared" si="16"/>
        <v>394683702</v>
      </c>
      <c r="E57" s="10" t="e">
        <f t="shared" si="16"/>
        <v>#REF!</v>
      </c>
      <c r="F57" s="10">
        <f t="shared" si="16"/>
        <v>45695733</v>
      </c>
      <c r="G57" s="10">
        <f t="shared" si="16"/>
        <v>306292330</v>
      </c>
      <c r="H57" s="10">
        <f t="shared" si="16"/>
        <v>29010639</v>
      </c>
      <c r="I57" s="10">
        <f t="shared" si="16"/>
        <v>13685000</v>
      </c>
      <c r="J57" s="10">
        <f t="shared" si="16"/>
        <v>69957349</v>
      </c>
      <c r="K57" s="10">
        <f t="shared" si="16"/>
        <v>38279691</v>
      </c>
      <c r="L57" s="10">
        <f t="shared" si="16"/>
        <v>0</v>
      </c>
      <c r="M57" s="10">
        <f t="shared" si="16"/>
        <v>18561046</v>
      </c>
      <c r="N57" s="10"/>
      <c r="O57" s="25"/>
      <c r="P57" s="10"/>
      <c r="Q57" s="10"/>
    </row>
    <row r="58" spans="1:17" ht="33.75" customHeight="1" x14ac:dyDescent="0.25">
      <c r="A58" s="28"/>
      <c r="B58" s="28"/>
      <c r="C58" s="29"/>
      <c r="D58" s="29"/>
      <c r="E58" s="29"/>
      <c r="F58" s="29"/>
      <c r="G58" s="29"/>
      <c r="H58" s="29"/>
      <c r="I58" s="29"/>
      <c r="J58" s="29"/>
      <c r="K58" s="29"/>
      <c r="L58" s="29"/>
      <c r="M58" s="29"/>
      <c r="N58" s="29"/>
      <c r="O58" s="30"/>
      <c r="P58" s="29"/>
      <c r="Q58" s="29"/>
    </row>
    <row r="59" spans="1:17" ht="33.75" customHeight="1" x14ac:dyDescent="0.35">
      <c r="A59" s="44" t="s">
        <v>149</v>
      </c>
      <c r="B59" s="45"/>
      <c r="C59" s="45"/>
      <c r="D59" s="45"/>
      <c r="E59" s="45"/>
      <c r="F59" s="45"/>
      <c r="G59" s="45"/>
      <c r="H59" s="45"/>
      <c r="I59" s="45"/>
      <c r="J59" s="45"/>
      <c r="K59" s="45"/>
      <c r="L59" s="45"/>
      <c r="M59" s="45"/>
      <c r="N59" s="45"/>
      <c r="O59" s="45"/>
      <c r="P59" s="45"/>
      <c r="Q59" s="43"/>
    </row>
  </sheetData>
  <customSheetViews>
    <customSheetView guid="{9982FB83-9811-4D87-BC30-BAC276982930}" scale="69" fitToPage="1" topLeftCell="A3">
      <pane xSplit="1" ySplit="3" topLeftCell="B46" activePane="bottomRight" state="frozen"/>
      <selection pane="bottomRight" activeCell="C52" sqref="C52"/>
      <pageMargins left="0.23622047244094491" right="0.19685039370078741" top="0.41" bottom="0.26" header="0.31496062992125984" footer="0.2"/>
      <pageSetup paperSize="9" scale="44" fitToHeight="0" orientation="landscape" r:id="rId1"/>
    </customSheetView>
    <customSheetView guid="{32FE8776-7491-49F4-9095-B08E997870B6}" scale="69" fitToPage="1" topLeftCell="A38">
      <selection activeCell="A41" sqref="A41"/>
      <pageMargins left="0.23622047244094491" right="0.19685039370078741" top="0.57999999999999996" bottom="0.36" header="0.31496062992125984" footer="0.2"/>
      <pageSetup paperSize="9" scale="44" fitToHeight="0" orientation="landscape" r:id="rId2"/>
    </customSheetView>
    <customSheetView guid="{56F84D78-3FC4-4C0A-85A6-468BC305A208}" scale="90" fitToPage="1" topLeftCell="A3">
      <pane xSplit="1" ySplit="3" topLeftCell="B33" activePane="bottomRight" state="frozen"/>
      <selection pane="bottomRight" activeCell="P33" sqref="P33:P36"/>
      <pageMargins left="0.23622047244094491" right="0.19685039370078741" top="0.41" bottom="0.26" header="0.31496062992125984" footer="0.2"/>
      <pageSetup paperSize="9" scale="44" fitToHeight="0" orientation="landscape" r:id="rId3"/>
    </customSheetView>
    <customSheetView guid="{5E9779A7-18F7-4E97-B416-162FA3972392}" scale="69" fitToPage="1" topLeftCell="A3">
      <pane xSplit="1" ySplit="3" topLeftCell="B42" activePane="bottomRight" state="frozen"/>
      <selection pane="bottomRight" activeCell="Q45" sqref="Q45"/>
      <pageMargins left="0.23622047244094491" right="0.19685039370078741" top="0.41" bottom="0.26" header="0.31496062992125984" footer="0.2"/>
      <pageSetup paperSize="8" scale="63" fitToHeight="0" orientation="landscape" r:id="rId4"/>
    </customSheetView>
    <customSheetView guid="{FA87448B-726D-4DD5-91EE-54BE5B797AF4}" scale="69" fitToPage="1" topLeftCell="A3">
      <pane xSplit="1" ySplit="3" topLeftCell="B15" activePane="bottomRight" state="frozen"/>
      <selection pane="bottomRight" activeCell="O30" sqref="O30"/>
      <pageMargins left="0.23622047244094491" right="0.19685039370078741" top="0.41" bottom="0.26" header="0.31496062992125984" footer="0.2"/>
      <pageSetup paperSize="8" scale="63" fitToHeight="0" orientation="landscape" r:id="rId5"/>
    </customSheetView>
    <customSheetView guid="{7D42E8BD-011F-4CD0-B130-DF6EDA24A572}" scale="80" fitToPage="1" topLeftCell="A3">
      <pane xSplit="1" ySplit="3" topLeftCell="C24" activePane="bottomRight" state="frozen"/>
      <selection pane="bottomRight" activeCell="B54" sqref="B54"/>
      <pageMargins left="0.23622047244094491" right="0.19685039370078741" top="0.41" bottom="0.26" header="0.31496062992125984" footer="0.2"/>
      <pageSetup paperSize="9" scale="44" fitToHeight="0" orientation="landscape" r:id="rId6"/>
    </customSheetView>
    <customSheetView guid="{71BE3EEC-C377-4701-91C3-58E123AF4818}" scale="80" fitToPage="1" topLeftCell="A3">
      <pane xSplit="1" ySplit="3" topLeftCell="E23" activePane="bottomRight" state="frozen"/>
      <selection pane="bottomRight" activeCell="P23" sqref="P23"/>
      <pageMargins left="0.23622047244094491" right="0.19685039370078741" top="0.41" bottom="0.26" header="0.31496062992125984" footer="0.2"/>
      <pageSetup paperSize="9" scale="44" fitToHeight="0" orientation="landscape" r:id="rId7"/>
    </customSheetView>
    <customSheetView guid="{E0B37B7E-6DDB-4C7E-BB58-CA196556C181}" scale="80" fitToPage="1" topLeftCell="A3">
      <pane xSplit="1" ySplit="3" topLeftCell="C48" activePane="bottomRight" state="frozen"/>
      <selection pane="bottomRight" activeCell="O50" sqref="O50"/>
      <pageMargins left="0.23622047244094491" right="0.19685039370078741" top="0.41" bottom="0.26" header="0.31496062992125984" footer="0.2"/>
      <pageSetup paperSize="9" scale="44" fitToHeight="0" orientation="landscape" r:id="rId8"/>
    </customSheetView>
    <customSheetView guid="{2D6749FA-6ABF-494D-9DCA-C8F8D6E56688}" scale="80" fitToPage="1" hiddenColumns="1">
      <pane ySplit="6" topLeftCell="A19" activePane="bottomLeft" state="frozen"/>
      <selection pane="bottomLeft" activeCell="C22" sqref="C22"/>
      <pageMargins left="0.23622047244094491" right="0.19685039370078741" top="0.41" bottom="0.26" header="0.31496062992125984" footer="0.2"/>
      <pageSetup paperSize="9" scale="44" fitToHeight="0" orientation="landscape" r:id="rId9"/>
    </customSheetView>
  </customSheetViews>
  <mergeCells count="30">
    <mergeCell ref="Q15:Q16"/>
    <mergeCell ref="Q38:Q40"/>
    <mergeCell ref="A5:Q5"/>
    <mergeCell ref="A3:A4"/>
    <mergeCell ref="B14:Q14"/>
    <mergeCell ref="B7:Q7"/>
    <mergeCell ref="B10:Q10"/>
    <mergeCell ref="B31:Q31"/>
    <mergeCell ref="B18:Q18"/>
    <mergeCell ref="B21:Q21"/>
    <mergeCell ref="B26:Q26"/>
    <mergeCell ref="Q27:Q29"/>
    <mergeCell ref="B1:Q1"/>
    <mergeCell ref="B3:B4"/>
    <mergeCell ref="C3:C4"/>
    <mergeCell ref="J3:M3"/>
    <mergeCell ref="N3:N4"/>
    <mergeCell ref="O3:O4"/>
    <mergeCell ref="P3:P4"/>
    <mergeCell ref="Q3:Q4"/>
    <mergeCell ref="D3:I3"/>
    <mergeCell ref="A52:Q52"/>
    <mergeCell ref="B54:Q54"/>
    <mergeCell ref="A24:Q24"/>
    <mergeCell ref="B42:Q42"/>
    <mergeCell ref="Q32:Q35"/>
    <mergeCell ref="B37:Q37"/>
    <mergeCell ref="Q43:Q45"/>
    <mergeCell ref="B47:Q47"/>
    <mergeCell ref="Q48:Q50"/>
  </mergeCells>
  <pageMargins left="0.23622047244094491" right="0.19685039370078741" top="0.41" bottom="0.26" header="0.31496062992125984" footer="0.2"/>
  <pageSetup paperSize="9" scale="44" fitToHeight="0"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NAP darbības atb. SAM, EUR</vt:lpstr>
      <vt:lpstr>'NAP darbības atb. SAM, EUR'!Print_Titles</vt:lpstr>
    </vt:vector>
  </TitlesOfParts>
  <Company>LaBmin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ESSD</dc:creator>
  <cp:lastModifiedBy>Martins Kleins</cp:lastModifiedBy>
  <cp:lastPrinted>2020-06-16T13:17:43Z</cp:lastPrinted>
  <dcterms:created xsi:type="dcterms:W3CDTF">2013-02-27T11:21:19Z</dcterms:created>
  <dcterms:modified xsi:type="dcterms:W3CDTF">2022-09-29T11:03:11Z</dcterms:modified>
</cp:coreProperties>
</file>