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CB363536-20A4-417B-84C6-4C15B5F98F8B}" xr6:coauthVersionLast="43" xr6:coauthVersionMax="43" xr10:uidLastSave="{00000000-0000-0000-0000-000000000000}"/>
  <bookViews>
    <workbookView xWindow="1980" yWindow="975" windowWidth="22095" windowHeight="16245" firstSheet="1" activeTab="6" xr2:uid="{00000000-000D-0000-FFFF-FFFF00000000}"/>
  </bookViews>
  <sheets>
    <sheet name="8_pielikums" sheetId="1" r:id="rId1"/>
    <sheet name="9_pielikums" sheetId="2" r:id="rId2"/>
    <sheet name="10_pielikums" sheetId="3" r:id="rId3"/>
    <sheet name="16_1_Cenas" sheetId="4" r:id="rId4"/>
    <sheet name="16_2_ABA" sheetId="5" r:id="rId5"/>
    <sheet name="16_3_Kanisterapija" sheetId="6" r:id="rId6"/>
    <sheet name="16_4_Makslu_terapija" sheetId="7" r:id="rId7"/>
    <sheet name="16_5__Reitterapija" sheetId="8" r:id="rId8"/>
    <sheet name="16_6_Speciālisti" sheetId="9" r:id="rId9"/>
    <sheet name="16_7_siltās_smiltis" sheetId="10" r:id="rId10"/>
    <sheet name="16_8__SBS_Pakalpojumi" sheetId="11" r:id="rId11"/>
    <sheet name="16_9_grupu_nodarbiba" sheetId="12" r:id="rId12"/>
    <sheet name="Sheet4" sheetId="13" r:id="rId13"/>
  </sheets>
  <definedNames>
    <definedName name="_xlnm.Print_Titles" localSheetId="6">'16_4_Makslu_terapija'!$7:$9</definedName>
    <definedName name="_xlnm.Print_Titles" localSheetId="8">'16_6_Speciālisti'!$6:$7</definedName>
    <definedName name="_xlnm.Print_Titles" localSheetId="10">'16_8__SBS_Pakalpojumi'!$7:$8</definedName>
  </definedNames>
  <calcPr calcId="181029"/>
</workbook>
</file>

<file path=xl/calcChain.xml><?xml version="1.0" encoding="utf-8"?>
<calcChain xmlns="http://schemas.openxmlformats.org/spreadsheetml/2006/main">
  <c r="E26" i="12" l="1"/>
  <c r="D26" i="12"/>
  <c r="C26" i="12"/>
  <c r="E25" i="12"/>
  <c r="D25" i="12"/>
  <c r="C25" i="12"/>
  <c r="E22" i="12"/>
  <c r="I14" i="12" s="1"/>
  <c r="M14" i="12" s="1"/>
  <c r="D22" i="12"/>
  <c r="H11" i="12" s="1"/>
  <c r="L11" i="12" s="1"/>
  <c r="C22" i="12"/>
  <c r="G14" i="12" s="1"/>
  <c r="K14" i="12" s="1"/>
  <c r="E15" i="12"/>
  <c r="E17" i="12" s="1"/>
  <c r="D15" i="12"/>
  <c r="D16" i="12" s="1"/>
  <c r="C15" i="12"/>
  <c r="C16" i="12" s="1"/>
  <c r="K8" i="12"/>
  <c r="G28" i="7"/>
  <c r="F28" i="7"/>
  <c r="G11" i="7"/>
  <c r="F11" i="7"/>
  <c r="I32" i="3"/>
  <c r="J32" i="3" s="1"/>
  <c r="H31" i="3"/>
  <c r="I31" i="3" s="1"/>
  <c r="J31" i="3" s="1"/>
  <c r="H30" i="3"/>
  <c r="G30" i="3"/>
  <c r="I30" i="3"/>
  <c r="J30" i="3" s="1"/>
  <c r="H29" i="3"/>
  <c r="G29" i="3"/>
  <c r="G27" i="3"/>
  <c r="I27" i="3" s="1"/>
  <c r="J27" i="3" s="1"/>
  <c r="H26" i="3"/>
  <c r="G26" i="3"/>
  <c r="G25" i="3"/>
  <c r="I25" i="3" s="1"/>
  <c r="J25" i="3" s="1"/>
  <c r="H24" i="3"/>
  <c r="G22" i="3"/>
  <c r="I22" i="3" s="1"/>
  <c r="J22" i="3" s="1"/>
  <c r="G21" i="3"/>
  <c r="I21" i="3" s="1"/>
  <c r="J21" i="3" s="1"/>
  <c r="G20" i="3"/>
  <c r="I20" i="3" s="1"/>
  <c r="J20" i="3" s="1"/>
  <c r="G19" i="3"/>
  <c r="I19" i="3" s="1"/>
  <c r="J19" i="3" s="1"/>
  <c r="C13" i="3"/>
  <c r="B13" i="3"/>
  <c r="D12" i="3"/>
  <c r="D13" i="3" s="1"/>
  <c r="C14" i="3" s="1"/>
  <c r="G18" i="2"/>
  <c r="H18" i="2" s="1"/>
  <c r="F18" i="2"/>
  <c r="G17" i="2"/>
  <c r="H17" i="2" s="1"/>
  <c r="F17" i="2"/>
  <c r="I17" i="2" s="1"/>
  <c r="G16" i="2"/>
  <c r="H16" i="2" s="1"/>
  <c r="F16" i="2"/>
  <c r="I16" i="2" s="1"/>
  <c r="G15" i="2"/>
  <c r="H15" i="2" s="1"/>
  <c r="F15" i="2"/>
  <c r="G14" i="2"/>
  <c r="H14" i="2" s="1"/>
  <c r="F14" i="2"/>
  <c r="G13" i="2"/>
  <c r="H13" i="2" s="1"/>
  <c r="F13" i="2"/>
  <c r="K13" i="2" s="1"/>
  <c r="G12" i="2"/>
  <c r="H12" i="2"/>
  <c r="F12" i="2"/>
  <c r="G11" i="2"/>
  <c r="H11" i="2" s="1"/>
  <c r="F11" i="2"/>
  <c r="K11" i="2" s="1"/>
  <c r="I11" i="2"/>
  <c r="G10" i="2"/>
  <c r="H10" i="2" s="1"/>
  <c r="H9" i="2" s="1"/>
  <c r="F10" i="2"/>
  <c r="I10" i="2" s="1"/>
  <c r="E9" i="2"/>
  <c r="D9" i="2"/>
  <c r="D15" i="1"/>
  <c r="D14" i="1"/>
  <c r="D13" i="1"/>
  <c r="B12" i="1"/>
  <c r="G24" i="3"/>
  <c r="G11" i="12"/>
  <c r="K11" i="12" s="1"/>
  <c r="E16" i="12"/>
  <c r="I16" i="12" s="1"/>
  <c r="M16" i="12" s="1"/>
  <c r="I29" i="3" l="1"/>
  <c r="J29" i="3" s="1"/>
  <c r="I26" i="3"/>
  <c r="J26" i="3" s="1"/>
  <c r="E31" i="12"/>
  <c r="E32" i="12" s="1"/>
  <c r="I17" i="12"/>
  <c r="M17" i="12" s="1"/>
  <c r="E13" i="1"/>
  <c r="H10" i="12"/>
  <c r="L10" i="12" s="1"/>
  <c r="H14" i="12"/>
  <c r="L14" i="12" s="1"/>
  <c r="N14" i="12"/>
  <c r="I24" i="3"/>
  <c r="J24" i="3" s="1"/>
  <c r="E14" i="1"/>
  <c r="H13" i="12"/>
  <c r="L13" i="12" s="1"/>
  <c r="D16" i="1"/>
  <c r="I13" i="2"/>
  <c r="H16" i="12"/>
  <c r="L16" i="12" s="1"/>
  <c r="G16" i="12"/>
  <c r="K16" i="12" s="1"/>
  <c r="C17" i="12"/>
  <c r="I12" i="12"/>
  <c r="M12" i="12" s="1"/>
  <c r="H15" i="12"/>
  <c r="L15" i="12" s="1"/>
  <c r="G15" i="12"/>
  <c r="K15" i="12" s="1"/>
  <c r="N15" i="12" s="1"/>
  <c r="G9" i="2"/>
  <c r="J17" i="2" s="1"/>
  <c r="G13" i="12"/>
  <c r="K13" i="12" s="1"/>
  <c r="E15" i="1"/>
  <c r="F9" i="2"/>
  <c r="K16" i="2"/>
  <c r="I11" i="12"/>
  <c r="M11" i="12" s="1"/>
  <c r="N11" i="12" s="1"/>
  <c r="I15" i="12"/>
  <c r="M15" i="12" s="1"/>
  <c r="F14" i="1"/>
  <c r="K17" i="2"/>
  <c r="G10" i="12"/>
  <c r="K10" i="12" s="1"/>
  <c r="I10" i="12"/>
  <c r="M10" i="12" s="1"/>
  <c r="I13" i="12"/>
  <c r="M13" i="12" s="1"/>
  <c r="D17" i="12"/>
  <c r="J13" i="2" l="1"/>
  <c r="J10" i="2"/>
  <c r="K10" i="2" s="1"/>
  <c r="F15" i="1"/>
  <c r="E16" i="1"/>
  <c r="N16" i="12"/>
  <c r="F13" i="1"/>
  <c r="H13" i="1" s="1"/>
  <c r="J11" i="2"/>
  <c r="I14" i="2"/>
  <c r="J14" i="2" s="1"/>
  <c r="K14" i="2" s="1"/>
  <c r="I15" i="2"/>
  <c r="J15" i="2" s="1"/>
  <c r="K15" i="2" s="1"/>
  <c r="I12" i="2"/>
  <c r="I18" i="2"/>
  <c r="J18" i="2" s="1"/>
  <c r="K18" i="2" s="1"/>
  <c r="N10" i="12"/>
  <c r="N13" i="12"/>
  <c r="G14" i="1"/>
  <c r="H14" i="1"/>
  <c r="G13" i="1"/>
  <c r="H17" i="12"/>
  <c r="L17" i="12" s="1"/>
  <c r="H12" i="12"/>
  <c r="L12" i="12" s="1"/>
  <c r="D31" i="12"/>
  <c r="D32" i="12" s="1"/>
  <c r="C31" i="12"/>
  <c r="C32" i="12" s="1"/>
  <c r="C33" i="12" s="1"/>
  <c r="G12" i="12"/>
  <c r="K12" i="12" s="1"/>
  <c r="N12" i="12" s="1"/>
  <c r="G17" i="12"/>
  <c r="K17" i="12" s="1"/>
  <c r="J16" i="2"/>
  <c r="H15" i="1" l="1"/>
  <c r="G15" i="1"/>
  <c r="H16" i="1"/>
  <c r="H17" i="1" s="1"/>
  <c r="J12" i="2"/>
  <c r="I9" i="2"/>
  <c r="N17" i="12"/>
  <c r="K12" i="2" l="1"/>
  <c r="K9" i="2" s="1"/>
  <c r="J9" i="2"/>
</calcChain>
</file>

<file path=xl/sharedStrings.xml><?xml version="1.0" encoding="utf-8"?>
<sst xmlns="http://schemas.openxmlformats.org/spreadsheetml/2006/main" count="974" uniqueCount="546">
  <si>
    <t xml:space="preserve">2. nodevuma 
Starpziņojums “Sabiedrībā balstītu sociālo pakalpojumu bērniem ar funkcionāliem traucējumiem finansēšanas mehānisma apraksta un ieviešanas metodikas izstrāde”
</t>
  </si>
  <si>
    <t>8.pielikums</t>
  </si>
  <si>
    <t>Individuālā budžeta provizoriskā apmēra aprēķins/piemērs</t>
  </si>
  <si>
    <t>Rādītāja / grupas</t>
  </si>
  <si>
    <t>Noteiktais IB  provizoriskais apmērs (%)</t>
  </si>
  <si>
    <t>Grupas īpatsvars</t>
  </si>
  <si>
    <t xml:space="preserve"> Finansējuma īpatsvars konkrētai grupai</t>
  </si>
  <si>
    <t>IB provizoriskais apmērs uz                   1 bērnu periodam kopā (11 mēnešiem)</t>
  </si>
  <si>
    <t>IB provizoriskais apmērs uz                   1 bērnu mēnesī</t>
  </si>
  <si>
    <t xml:space="preserve">Kopējais  finansējums </t>
  </si>
  <si>
    <t>nosaukums</t>
  </si>
  <si>
    <t>apmērs</t>
  </si>
  <si>
    <t>4=2*3</t>
  </si>
  <si>
    <t>5=4/∑4</t>
  </si>
  <si>
    <t>6=∑2/∑4*4/2</t>
  </si>
  <si>
    <t>7=6/11 mēn.</t>
  </si>
  <si>
    <t>8=2*6</t>
  </si>
  <si>
    <t>Kopējais pieejamais finansējums</t>
  </si>
  <si>
    <t>Bērnu kopējais skaits</t>
  </si>
  <si>
    <t>Bērni vecumā līdz 8.gadiem</t>
  </si>
  <si>
    <t>Bērni ar īpašo kopšanu</t>
  </si>
  <si>
    <t>Bērni vecumā no 9.līdz 18.gadiem</t>
  </si>
  <si>
    <t>KOPĀ</t>
  </si>
  <si>
    <t>X</t>
  </si>
  <si>
    <t>Atlikums</t>
  </si>
  <si>
    <t>9.pielikums</t>
  </si>
  <si>
    <t>Individuālā budžeta galīgā apmēra aprēķins/piemērs</t>
  </si>
  <si>
    <t>N.P.K.</t>
  </si>
  <si>
    <t>Bērns</t>
  </si>
  <si>
    <t>IB provizoriskais apmērs, %</t>
  </si>
  <si>
    <t>6 mēnēšu           IB provizoriskais apmērs, euro</t>
  </si>
  <si>
    <t>6 mēnešu  IB nepieciešamais apmērs, euro</t>
  </si>
  <si>
    <t>Finanšu līdzekļu deficīts</t>
  </si>
  <si>
    <t>Finanšu līdzekļu atlikums</t>
  </si>
  <si>
    <t>Pieejamais finansējums pirms pārdales, euro</t>
  </si>
  <si>
    <t>Vajadzību īpatsvars*</t>
  </si>
  <si>
    <t>Pārdalītā summa bērnam, euro</t>
  </si>
  <si>
    <t>IB galīgais apmērs, euro</t>
  </si>
  <si>
    <t>6=5-4</t>
  </si>
  <si>
    <t>7=4-5</t>
  </si>
  <si>
    <t>8=4-7</t>
  </si>
  <si>
    <t>9=6/∑6</t>
  </si>
  <si>
    <t>10=∑7*9</t>
  </si>
  <si>
    <t>11=8+10</t>
  </si>
  <si>
    <t>Nr.1</t>
  </si>
  <si>
    <t>Nr.2</t>
  </si>
  <si>
    <t>Nr.3</t>
  </si>
  <si>
    <t>Nr.4</t>
  </si>
  <si>
    <t>Nr.5</t>
  </si>
  <si>
    <t>Nr.6</t>
  </si>
  <si>
    <t>Nr.7</t>
  </si>
  <si>
    <t>Nr.8</t>
  </si>
  <si>
    <t>Nr.9</t>
  </si>
  <si>
    <t>*Vajadzību īpatsvaru aprēķina proporcionāli atbalsta plānā norādītajām bērna vajadzībām (IB nepieciešamais apmērs), t.n., tiem bērniem  kuriem lielāks IB nepieciešamais apmērs, tiem arī pārdala lielāku finansējumu.</t>
  </si>
  <si>
    <t>10.pielikums</t>
  </si>
  <si>
    <t>Individuālā budžeta modeļa finansēšanas varianti izmēģinājumprojektā/piemērs</t>
  </si>
  <si>
    <t>Bērnam nepieciešamie SBS pakalpojumi saskaņā ar atbalsta plānā noteikto</t>
  </si>
  <si>
    <t>IB nepieciešamais apmērs, euro</t>
  </si>
  <si>
    <t>Šobrīd bērns saņem</t>
  </si>
  <si>
    <t>pašvaldības finansēto SBS pakalpojumu</t>
  </si>
  <si>
    <t>valsts finansēto SBS pakalpojumu</t>
  </si>
  <si>
    <t>Aprūpes mājās pakalpojums</t>
  </si>
  <si>
    <t>Transporta  pakalpojums</t>
  </si>
  <si>
    <t>Fizioterapeits</t>
  </si>
  <si>
    <t>Mūzikas terapijas pakalpojums</t>
  </si>
  <si>
    <t>Pavadonis (valsts asistents)</t>
  </si>
  <si>
    <t>IBM finansēšanas variants</t>
  </si>
  <si>
    <t>IBM finansēšanas varianta apraksts</t>
  </si>
  <si>
    <t>Piemēra numurs</t>
  </si>
  <si>
    <t>Šobrīd saņemto SBS pakalpojumu kopējais finansējums</t>
  </si>
  <si>
    <t>IB nepieciešamais apmērs</t>
  </si>
  <si>
    <t>IB galīgais apmērs</t>
  </si>
  <si>
    <t>Saņemtais finansējums</t>
  </si>
  <si>
    <t>bērna izdevīgums - ieguvums vai zaudējums pret esošo situāciju</t>
  </si>
  <si>
    <t>no izmēģinājumprojekta līdzekļiem</t>
  </si>
  <si>
    <t>no valsts un pašvaldības</t>
  </si>
  <si>
    <t>IB kopējais apmērs</t>
  </si>
  <si>
    <t>10=9-4</t>
  </si>
  <si>
    <t>I. Variants</t>
  </si>
  <si>
    <t>SBS pakalpojumi bērnam tiek segti   tikai no IB</t>
  </si>
  <si>
    <t>1.1.</t>
  </si>
  <si>
    <t>1.2.</t>
  </si>
  <si>
    <t>1.3.</t>
  </si>
  <si>
    <t>1.4.</t>
  </si>
  <si>
    <t xml:space="preserve">II.variants </t>
  </si>
  <si>
    <t>IB galīgais apmērs  pilnā apjomā tiek novirzīts  SBS pakalpojumu  apmaksai un papildus vēl trūkstošo finansē no jau esošajiem finanšu avotiem</t>
  </si>
  <si>
    <t>2.1.</t>
  </si>
  <si>
    <t>2.2.</t>
  </si>
  <si>
    <t>2.3.</t>
  </si>
  <si>
    <t>2.4.</t>
  </si>
  <si>
    <t xml:space="preserve">III. variants </t>
  </si>
  <si>
    <t xml:space="preserve">Vispirms SBS pakalpojumi tiek apmaksāti no jau esošajiem finanšu avotiem, bet  no IB tiek piemaksāts trūkstošais apjoms </t>
  </si>
  <si>
    <t>3.1.</t>
  </si>
  <si>
    <t>3.2.</t>
  </si>
  <si>
    <t>3.3.</t>
  </si>
  <si>
    <t>3.4.</t>
  </si>
  <si>
    <t>16.1.pielikums</t>
  </si>
  <si>
    <t>SBS pakalpojumu sarakstā iekļauto SBS pakalpojumu cenas</t>
  </si>
  <si>
    <t>SBS pakalpojuma nosaukums</t>
  </si>
  <si>
    <t>SBS pakalpojuma apraksta nosaukums un pielikuma numurs</t>
  </si>
  <si>
    <t>Cenas noteikšanas veids</t>
  </si>
  <si>
    <t>Cena vienai personai/ cenu amplitūda, euro</t>
  </si>
  <si>
    <t>SBS pakalpojuma mērvienība</t>
  </si>
  <si>
    <t>Speciālistu konsultācijas un individuālais atbalsts</t>
  </si>
  <si>
    <t>Speciālistu konsutācijas un individuālais atbalsts/ 14.1.pielikums</t>
  </si>
  <si>
    <t>Tirgus cena</t>
  </si>
  <si>
    <t>konsultācija, nodarbība</t>
  </si>
  <si>
    <t>17.17-32.45.</t>
  </si>
  <si>
    <t>Ergoterapeits</t>
  </si>
  <si>
    <t>13-32.45.</t>
  </si>
  <si>
    <t>Psihoterapeits</t>
  </si>
  <si>
    <t>17.59.-35.</t>
  </si>
  <si>
    <t>Montesori terapijas speciālists</t>
  </si>
  <si>
    <t>10-20.</t>
  </si>
  <si>
    <t>1.5.</t>
  </si>
  <si>
    <t>Sociālais pedagogs</t>
  </si>
  <si>
    <t>10-30.</t>
  </si>
  <si>
    <t>1.6.</t>
  </si>
  <si>
    <t>Speciālais pedagogs</t>
  </si>
  <si>
    <t>15-20</t>
  </si>
  <si>
    <t>1.7.</t>
  </si>
  <si>
    <t>Logopēds (audiologopēds, mikrologopēds)</t>
  </si>
  <si>
    <t>5.70-25</t>
  </si>
  <si>
    <t>1.8.</t>
  </si>
  <si>
    <t>Psihologa konsultācija</t>
  </si>
  <si>
    <t>5.70.-35</t>
  </si>
  <si>
    <t>1.9.</t>
  </si>
  <si>
    <t>Surdospeciālista konsultācija (sociālais darbinieks)</t>
  </si>
  <si>
    <t>1.10.</t>
  </si>
  <si>
    <t>Tiflospeciālista konsultācija (sociālais darbinieks)</t>
  </si>
  <si>
    <t>Mākslu terapijas nodarbības, t.sk.,</t>
  </si>
  <si>
    <t>Atsevišķs PA/ 14.5.pielikums</t>
  </si>
  <si>
    <t>nodarbība</t>
  </si>
  <si>
    <t>mūzikas terapijas nodarbība</t>
  </si>
  <si>
    <t>12.00-90.00</t>
  </si>
  <si>
    <t>deju un kustību terapijas nodarbība</t>
  </si>
  <si>
    <t>15.00-50.00</t>
  </si>
  <si>
    <t>vizuāli plastiskās mākslas terapijas nodarbība</t>
  </si>
  <si>
    <t>25.00-85.00</t>
  </si>
  <si>
    <t>drāmas terapijas nodarbība</t>
  </si>
  <si>
    <t>14.76-45.76</t>
  </si>
  <si>
    <t>Reitterapijas nodarbība</t>
  </si>
  <si>
    <t>Atsevišķs PA/ 14.15.pielikums</t>
  </si>
  <si>
    <t>10.00-15.00</t>
  </si>
  <si>
    <t>Dabas vides estētikas nodarbības, t.sk.,</t>
  </si>
  <si>
    <t>Atsevišķs PA/ 14.4.pielikums</t>
  </si>
  <si>
    <t>4.1.</t>
  </si>
  <si>
    <t>silto smilšu nodarbība</t>
  </si>
  <si>
    <t>14.30-35.00</t>
  </si>
  <si>
    <t>4.2.</t>
  </si>
  <si>
    <t>krāsaino smilšu nodarbība</t>
  </si>
  <si>
    <t>4.3.</t>
  </si>
  <si>
    <t>krāsaino graudu nodarbība</t>
  </si>
  <si>
    <t>4.4.</t>
  </si>
  <si>
    <t>dabas kustību un formu nodarbība</t>
  </si>
  <si>
    <t>Kanisterapijas nodarbība</t>
  </si>
  <si>
    <t>Atsevišķs PA/ 14.14.pielikums</t>
  </si>
  <si>
    <t>5.1.</t>
  </si>
  <si>
    <t>individuālā nodarbība</t>
  </si>
  <si>
    <t>35-70</t>
  </si>
  <si>
    <t>5.2.</t>
  </si>
  <si>
    <t>grupu nodarbība</t>
  </si>
  <si>
    <t>15-80</t>
  </si>
  <si>
    <t>ABA terapijas nodarbība</t>
  </si>
  <si>
    <t>Atsevišķs PA/ 14.13.pielikums</t>
  </si>
  <si>
    <t>6.1.</t>
  </si>
  <si>
    <t>15-40</t>
  </si>
  <si>
    <t>6.2.</t>
  </si>
  <si>
    <t>15-22.00</t>
  </si>
  <si>
    <t>Specializētā darbnīcas pakalpojums</t>
  </si>
  <si>
    <t>Atsevišķs PA/ 14.6.pielikums</t>
  </si>
  <si>
    <t>16.9 dienā</t>
  </si>
  <si>
    <t>diena/stunda</t>
  </si>
  <si>
    <t>Dienas aprūpes centrs</t>
  </si>
  <si>
    <t>Atsevišķs PA/ 14.11.pielikums</t>
  </si>
  <si>
    <t>MK noteikumos Nr.313 noteiktā cena</t>
  </si>
  <si>
    <t>ne vairāk kā 2 euro stundā</t>
  </si>
  <si>
    <t>stunda</t>
  </si>
  <si>
    <t>Ģimenes asistents</t>
  </si>
  <si>
    <t>Atsevišķs PA/ 14.3.pielikums</t>
  </si>
  <si>
    <t>2.56-30.00</t>
  </si>
  <si>
    <t>Pavadoņa pakalpojums (valsts apmaksātais asistents pašvaldībā)</t>
  </si>
  <si>
    <t>Atsevišķs PA/ 14.7.pielikums</t>
  </si>
  <si>
    <t>MK noteikumos Nr.942 noteiktā cena</t>
  </si>
  <si>
    <t>minimālā stundas tarifa likme</t>
  </si>
  <si>
    <t>Asistenta pakalpojums*</t>
  </si>
  <si>
    <t>Atsevišķs PA/ 14.8.pielikums</t>
  </si>
  <si>
    <t>4.50-5.00</t>
  </si>
  <si>
    <t>Atsevišķs PA/ 14.12.pielikums</t>
  </si>
  <si>
    <t>Aukles pakalpojums*</t>
  </si>
  <si>
    <t>Atsevišķs PA/ 14.10.pielikums</t>
  </si>
  <si>
    <t>Atelpas brīža pakalpojums institūcijā</t>
  </si>
  <si>
    <t>Atsevišķs PA/ 14.9.pielikums</t>
  </si>
  <si>
    <t>nepārsniedzot 42 euro diennaktī</t>
  </si>
  <si>
    <t>diennakts</t>
  </si>
  <si>
    <t>Atelpas brīža pakalpojums mājās</t>
  </si>
  <si>
    <t>Portidžas agrīnās korekcijas un audzināšanas programma</t>
  </si>
  <si>
    <t>Atsevišķs PA/ 14.16.pielikums</t>
  </si>
  <si>
    <t>Agrīnās intervences programma bērniem ar garīgās attīstības un uzvedības traucējumiem</t>
  </si>
  <si>
    <t>Atsevišķs PA/ 14.18.pielikums</t>
  </si>
  <si>
    <t xml:space="preserve">Specializētie sociālās rehabilitācijas un apmācību kursi bērniem ar funkcionāliem traucējumiem </t>
  </si>
  <si>
    <t>Atsevišķs PA/ 14.19.pielikums</t>
  </si>
  <si>
    <t>Bērniem ar redzes traucējumiem patstāvīgas funkcionēšanas iemaņu apguve institūcijā ar diennakts uzturēšanos</t>
  </si>
  <si>
    <t>Atsevišķs PA/ 14.20.pielikums</t>
  </si>
  <si>
    <t>Deleģētajā līgumā noteiktā cena</t>
  </si>
  <si>
    <t>19.1.</t>
  </si>
  <si>
    <t>garais kurss</t>
  </si>
  <si>
    <t>19.2.</t>
  </si>
  <si>
    <t>īsais kurss</t>
  </si>
  <si>
    <t>Bērniem ar redzes traucējumiem patstāvīgas funkcionēšanas iemaņu apguve institūcijā bez diennakts uzturēšanās  un dzīvesvietā</t>
  </si>
  <si>
    <t>Atsevišķs PA/ 14.21.pielikums</t>
  </si>
  <si>
    <t>20.1.</t>
  </si>
  <si>
    <t>stundas</t>
  </si>
  <si>
    <t>20.2.</t>
  </si>
  <si>
    <t>Bērniem ar dzirdes traucējumiem latviešu zīmju valodas lietošanas apmācība</t>
  </si>
  <si>
    <t>Atsevišķs PA/ 4.22.pielikums</t>
  </si>
  <si>
    <t>Bērniem ar dzirdes traucējumiem saskarsmes un radošās pašizteiksmes iemaņu apguve</t>
  </si>
  <si>
    <t>Atsevišķs PA/ 14.23.pielikums</t>
  </si>
  <si>
    <t>Bērniem ar dzirdes traucējumiem psiholoģiskās adaptācijas treniņi</t>
  </si>
  <si>
    <t>Atsevišķs PA/ 14.24.pielikums</t>
  </si>
  <si>
    <t>Bērniem ar dzirdes traucējumiem palīdzība un atbalsts sociālo problēmu risināšanā</t>
  </si>
  <si>
    <t>Atsevišķs PA/ 14.25.pielikums</t>
  </si>
  <si>
    <t>Bērniem ar dzirdes traucējumiem surdotulka pakalpojums saskarsmes nodrošināšanai</t>
  </si>
  <si>
    <t>Atsevišķs PA/ 14.26.pielikums</t>
  </si>
  <si>
    <t>Bērniem ar dzirdes traucējumiem surdotulka pakalpojums izglītības programmas apguvei</t>
  </si>
  <si>
    <t>Atsevišķs PA/ 14.27.pielikums</t>
  </si>
  <si>
    <t>Grupu nodarbības pakalpojums  gan bērniem ar FT, gan vecākiem, aizbildņiem, audžuģimenēm</t>
  </si>
  <si>
    <t>Atsevišķs PA/ 14.2.pielikums</t>
  </si>
  <si>
    <t>Metodika - pēdējo trīs gadu faktiskas izmakas</t>
  </si>
  <si>
    <t>ne vairāk kā 25.78</t>
  </si>
  <si>
    <t>2 stundas</t>
  </si>
  <si>
    <t>Transporta pakalpojums un specializētā transporta pakalpojums</t>
  </si>
  <si>
    <t>10% no IB lieluma/ speciālistiem izvērtējot var tikt palielināts procents</t>
  </si>
  <si>
    <t>degvielas izmaksas uz vienu litru vai pakalpojuma cena par stundu</t>
  </si>
  <si>
    <t>* Asistenta pakalpojums tiek pielīdzināts aukles pakalpojumam, līdz ar to asistenta pakalpojuma cenas amplitūda atbilst aukles pakalpojuma cenu amplitūdai.</t>
  </si>
  <si>
    <t>16.2.pielikums</t>
  </si>
  <si>
    <t>ABA terapijas nodarbību cenu aptauja</t>
  </si>
  <si>
    <t>Speciālistu sniegtā informācija</t>
  </si>
  <si>
    <t>Speciālista vārds, uzvārds</t>
  </si>
  <si>
    <t xml:space="preserve">Nodarbības </t>
  </si>
  <si>
    <t>Vieta, kur pasniedz</t>
  </si>
  <si>
    <t xml:space="preserve">cena pie speciālista/      līdz 1 stundai </t>
  </si>
  <si>
    <t>cena pie speciālista/ līdz 1.5 stundā</t>
  </si>
  <si>
    <t>cena pie bērna mājās/ 1-1.5  stundas</t>
  </si>
  <si>
    <t>cena attīstības programmas sastādīšanai</t>
  </si>
  <si>
    <t>cena                        1 stundai</t>
  </si>
  <si>
    <t>dalībnieku skaits</t>
  </si>
  <si>
    <t>Ilona Smirnova</t>
  </si>
  <si>
    <t>25-35/1h</t>
  </si>
  <si>
    <t>Rīga</t>
  </si>
  <si>
    <t>Aleksandra Kuļika</t>
  </si>
  <si>
    <t>3-6.</t>
  </si>
  <si>
    <t>Irina Levičeva</t>
  </si>
  <si>
    <t>2-3.</t>
  </si>
  <si>
    <t>Olga Lukina</t>
  </si>
  <si>
    <t>līd z6</t>
  </si>
  <si>
    <t>100/ gadā</t>
  </si>
  <si>
    <t>Kristīne Timmmermane</t>
  </si>
  <si>
    <t>25-30</t>
  </si>
  <si>
    <t>4.-6.</t>
  </si>
  <si>
    <t>Jekaterina Tumašēviča</t>
  </si>
  <si>
    <t>Tamāra Doktora</t>
  </si>
  <si>
    <t>2-6.</t>
  </si>
  <si>
    <t>Viktorija Zadorožnaja</t>
  </si>
  <si>
    <t>Lelde Kalvāne</t>
  </si>
  <si>
    <t xml:space="preserve"> Marija Skerškāne</t>
  </si>
  <si>
    <t>Gianeja Zaļkalne</t>
  </si>
  <si>
    <t>Rundāles un Bauskas novads</t>
  </si>
  <si>
    <t>Sandra Olava</t>
  </si>
  <si>
    <t>Jelgava, 30 km rādiusā no Jelgavas</t>
  </si>
  <si>
    <t>Vienas nodarbības cenu šķēre</t>
  </si>
  <si>
    <t>20-25</t>
  </si>
  <si>
    <t>15-22</t>
  </si>
  <si>
    <t>15-40.</t>
  </si>
  <si>
    <t>2. nodevuma 
Starpziņojums “Sabiedrībā balstītu sociālo pakalpojumu bērniem ar funkcionāliem traucējumiem finansēšanas mehānisma apraksta un ieviešanas metodikas izstrāde”</t>
  </si>
  <si>
    <t>16.3.pielikums</t>
  </si>
  <si>
    <t>Kanisterapijas nodarbību cenu aptauja</t>
  </si>
  <si>
    <t>cena pie speciālista/      30-40. min.</t>
  </si>
  <si>
    <t>cena pie speciālista/ 1 stundā</t>
  </si>
  <si>
    <t>cena pie bērna mājās/ 40.min.</t>
  </si>
  <si>
    <t>cena                        30 -40. min.</t>
  </si>
  <si>
    <t>cena                        1 stunda</t>
  </si>
  <si>
    <t>Daina Šalma</t>
  </si>
  <si>
    <t>2-4.</t>
  </si>
  <si>
    <t>Priekules novads</t>
  </si>
  <si>
    <t>Baiba Kalnmeiere</t>
  </si>
  <si>
    <t>Rīga, Jūrmala (+/-60 km rādiusā)</t>
  </si>
  <si>
    <t>Laila Skrodele</t>
  </si>
  <si>
    <t>Rīga (+/-50 km rādiusā)</t>
  </si>
  <si>
    <t>Antoņina Nackeviča</t>
  </si>
  <si>
    <t>Daugavpils</t>
  </si>
  <si>
    <t>Dace Raudziņa</t>
  </si>
  <si>
    <t>2-10.</t>
  </si>
  <si>
    <t>Talsi (+/-100 km rādiusā)</t>
  </si>
  <si>
    <t>Inguna Tihomirova</t>
  </si>
  <si>
    <t>Valmierā, Madonas novadā</t>
  </si>
  <si>
    <t>Sabīne Grobiņa</t>
  </si>
  <si>
    <t>Sintija Neimane</t>
  </si>
  <si>
    <t>Ventspils</t>
  </si>
  <si>
    <t>Ingrīda Supe</t>
  </si>
  <si>
    <t>Balvi, Alūksne, Gulbene</t>
  </si>
  <si>
    <t>70-80</t>
  </si>
  <si>
    <t>15-100</t>
  </si>
  <si>
    <t>60-80</t>
  </si>
  <si>
    <t>Pašvaldību Sociālo dienestu sniegtā informācija</t>
  </si>
  <si>
    <t>Madonas novada pašvaldība</t>
  </si>
  <si>
    <t>Ogres novada pašvaldība</t>
  </si>
  <si>
    <t>Jelgavas pilsēta</t>
  </si>
  <si>
    <t>Cēsu novada pašvaldība</t>
  </si>
  <si>
    <t>25.00.</t>
  </si>
  <si>
    <t>Valmieras pilsēta</t>
  </si>
  <si>
    <t>Daugavpils pilsēta</t>
  </si>
  <si>
    <t>16.4.pielikums</t>
  </si>
  <si>
    <t>Mākslu terapijas nodarbību cenu aptauja</t>
  </si>
  <si>
    <t>Mākslu terapijas veids</t>
  </si>
  <si>
    <t>cena pie speciālista/      30. min.</t>
  </si>
  <si>
    <t>cena pie speciālista/ 45-60.min.</t>
  </si>
  <si>
    <t>cena pie bērna mājās/ 45-60.min.</t>
  </si>
  <si>
    <t>cena pie bērna mājās/ 30.min.</t>
  </si>
  <si>
    <t>cena                        30-45. -60.min.</t>
  </si>
  <si>
    <t>cena                        60-90.min.</t>
  </si>
  <si>
    <t>Maija Diļevka</t>
  </si>
  <si>
    <t>Mūzikas terapija</t>
  </si>
  <si>
    <t>4-6.</t>
  </si>
  <si>
    <t>Valmiera, Rūjiena, Rencēni, Burtnieki</t>
  </si>
  <si>
    <t>Anna Šteina</t>
  </si>
  <si>
    <t>Drāmu terapija</t>
  </si>
  <si>
    <t>4-10.</t>
  </si>
  <si>
    <t>Rīga, ārpus Rīgas</t>
  </si>
  <si>
    <t>Solvita Zemīte</t>
  </si>
  <si>
    <t>Deju un kustību terapija</t>
  </si>
  <si>
    <t>70-100</t>
  </si>
  <si>
    <t>5-8.</t>
  </si>
  <si>
    <t>Mālpils, Suntaži, Allaži, Ropaži, Inčuklans, Garkalne, Lielvārde, Skrīveri, Aizkraukle, Koknese</t>
  </si>
  <si>
    <t>Ieva Rasas</t>
  </si>
  <si>
    <t>6-10.</t>
  </si>
  <si>
    <t>Rīga (+/-100 km rādiusā)</t>
  </si>
  <si>
    <t>Elīna Cauna</t>
  </si>
  <si>
    <t>17-20</t>
  </si>
  <si>
    <t>3-5.</t>
  </si>
  <si>
    <t>Linda Kante</t>
  </si>
  <si>
    <t>Katrīne Dimsone</t>
  </si>
  <si>
    <t>Vizuāli plastiskās  mākslas terapija</t>
  </si>
  <si>
    <t>6-12.</t>
  </si>
  <si>
    <t>Rīga, Ogre, Ikšķile, Salaspils, Lielvārde</t>
  </si>
  <si>
    <t>Laura Danilane</t>
  </si>
  <si>
    <t>70-160</t>
  </si>
  <si>
    <t>Rīga (+/-100 km rādiusā), var arī tālāk, bet tad cenas ir lielākas</t>
  </si>
  <si>
    <t>Ilze Plūme</t>
  </si>
  <si>
    <t>2-5.</t>
  </si>
  <si>
    <t>Rīga (+/-100 km rādiusā), Jelgava</t>
  </si>
  <si>
    <t>Dita Baumane-Auza</t>
  </si>
  <si>
    <t>Jānis Rotšteins</t>
  </si>
  <si>
    <t>50-60</t>
  </si>
  <si>
    <t>70-90</t>
  </si>
  <si>
    <t>125-150</t>
  </si>
  <si>
    <t>Bauska un var braukt kur vajag</t>
  </si>
  <si>
    <t>Lillija Kirsanova</t>
  </si>
  <si>
    <t>Mūzikas terapija (Tomatis metode)</t>
  </si>
  <si>
    <t>15-25</t>
  </si>
  <si>
    <t>Rīga un var braukt kur vajag</t>
  </si>
  <si>
    <t>Sandra Barsineviča</t>
  </si>
  <si>
    <t>30+ceļš</t>
  </si>
  <si>
    <t>4-8.</t>
  </si>
  <si>
    <t>Rīga, Engure, Tukums, Talsi, Mērsrags</t>
  </si>
  <si>
    <t>Iveta Umule</t>
  </si>
  <si>
    <t>25-35</t>
  </si>
  <si>
    <t>30-40</t>
  </si>
  <si>
    <t>35-45</t>
  </si>
  <si>
    <t>Lielvārde, Ogre</t>
  </si>
  <si>
    <t>Vita Krūmiņa</t>
  </si>
  <si>
    <t>Madonas novads - Madona, Dzelzava, Cesvaine</t>
  </si>
  <si>
    <t>Olga Blauzde</t>
  </si>
  <si>
    <t>3-8.</t>
  </si>
  <si>
    <t>Liepāja</t>
  </si>
  <si>
    <t>12-40.</t>
  </si>
  <si>
    <t>15-60</t>
  </si>
  <si>
    <t>24-90</t>
  </si>
  <si>
    <t>12-60.</t>
  </si>
  <si>
    <t>8-220.</t>
  </si>
  <si>
    <t>60-150</t>
  </si>
  <si>
    <t>19-35.</t>
  </si>
  <si>
    <t>26-27.</t>
  </si>
  <si>
    <t>17-35.</t>
  </si>
  <si>
    <t>25-50.</t>
  </si>
  <si>
    <t>15-100.</t>
  </si>
  <si>
    <t>15-50.</t>
  </si>
  <si>
    <t>30-45.</t>
  </si>
  <si>
    <t>35-110.</t>
  </si>
  <si>
    <t>85-125.</t>
  </si>
  <si>
    <t>40-60.</t>
  </si>
  <si>
    <t>25-260.</t>
  </si>
  <si>
    <t>Cenas var svārstīties atkarībā no bērna vecuma, no grupas lieluma un bērnu FT smaguma pakāpes</t>
  </si>
  <si>
    <t>Rehabilitācijas centrs "Brīnumiņš"</t>
  </si>
  <si>
    <t>Gulbenes novada pašvladība</t>
  </si>
  <si>
    <t>Aizkraukles novada pašvaldība</t>
  </si>
  <si>
    <t>Dobeles novada pašvaldība</t>
  </si>
  <si>
    <t>Jūrmalas pilsēta</t>
  </si>
  <si>
    <t>16.5.pielikums</t>
  </si>
  <si>
    <t>Reittreapijas speciālistu nodarbību cenu aptauja</t>
  </si>
  <si>
    <t>N.K.P.</t>
  </si>
  <si>
    <t>Organizācijas nosaukums</t>
  </si>
  <si>
    <t>Cena par nodarbību</t>
  </si>
  <si>
    <t>Pakalpojuma sniegšanas vieta</t>
  </si>
  <si>
    <t>SIA Reitterapija</t>
  </si>
  <si>
    <t>Jūrmala, VSIA NRC Vaivari</t>
  </si>
  <si>
    <t>KRC Sanare Jaunķemeri</t>
  </si>
  <si>
    <t>Jātnieku skola Kleisti</t>
  </si>
  <si>
    <t>Reitterapeite Aļona Antončika</t>
  </si>
  <si>
    <t>Rēzekne</t>
  </si>
  <si>
    <t>10-15.</t>
  </si>
  <si>
    <t>16.6.pielikums</t>
  </si>
  <si>
    <t>Dažādu speciālistu nodarbību cenu aptauja</t>
  </si>
  <si>
    <t>Pašvaldību Sociālo dienestu, pakalpojumu sniedzēju informācija</t>
  </si>
  <si>
    <t>Organizācijas nosaukums/ speciālista vārds, uzvārds</t>
  </si>
  <si>
    <t>Pakalpojuma sniegšanas ilgums</t>
  </si>
  <si>
    <t>Cenu amplitūda</t>
  </si>
  <si>
    <t>pirmo reizi</t>
  </si>
  <si>
    <t>atkārtoti</t>
  </si>
  <si>
    <t>1.Ārsts rehabilitologs</t>
  </si>
  <si>
    <t>Rehabilitācijas centrs "Poga"</t>
  </si>
  <si>
    <t>35 minūtes</t>
  </si>
  <si>
    <t>12-33.</t>
  </si>
  <si>
    <t>Rīgas Austrumu klīniskā universitātes slimnīca</t>
  </si>
  <si>
    <t>Veselības centrs 4</t>
  </si>
  <si>
    <t>Kūrorta rehabilitācijas centrs "Jaunķemeri"</t>
  </si>
  <si>
    <t>Jūrmala</t>
  </si>
  <si>
    <t>2.Fizioterapeits</t>
  </si>
  <si>
    <t>Baltijas rehabilitācijas centrs</t>
  </si>
  <si>
    <t>60 minūtes</t>
  </si>
  <si>
    <t>7.17-32.45.</t>
  </si>
  <si>
    <t>Talsi</t>
  </si>
  <si>
    <t>20-25.</t>
  </si>
  <si>
    <t>50 minūtes</t>
  </si>
  <si>
    <t>Madona</t>
  </si>
  <si>
    <t>1 stunda</t>
  </si>
  <si>
    <t>Ogre</t>
  </si>
  <si>
    <t>Gulbenes novada pašvaldība</t>
  </si>
  <si>
    <t>15 -20</t>
  </si>
  <si>
    <t>Gulbene</t>
  </si>
  <si>
    <t>Jelgava</t>
  </si>
  <si>
    <t>11-15.</t>
  </si>
  <si>
    <t>Cēsis</t>
  </si>
  <si>
    <t>15.00.</t>
  </si>
  <si>
    <t>Aizkraukle</t>
  </si>
  <si>
    <t>Dobele</t>
  </si>
  <si>
    <t>Valmiera</t>
  </si>
  <si>
    <t>30.00.</t>
  </si>
  <si>
    <t>Limbažu novada pašvaldība</t>
  </si>
  <si>
    <t>32.45.</t>
  </si>
  <si>
    <t>Limbaži</t>
  </si>
  <si>
    <t>7.17.-9.99.</t>
  </si>
  <si>
    <t>3. Ergoterapeits</t>
  </si>
  <si>
    <t>13.-32.45.</t>
  </si>
  <si>
    <t>45 minūtes</t>
  </si>
  <si>
    <t>50.00.</t>
  </si>
  <si>
    <t>Mājās - 70</t>
  </si>
  <si>
    <t>14.50.</t>
  </si>
  <si>
    <t>13.00.</t>
  </si>
  <si>
    <t>4.Montesori speciālists</t>
  </si>
  <si>
    <t>10.-20.</t>
  </si>
  <si>
    <t>20.00.</t>
  </si>
  <si>
    <t>10.00.</t>
  </si>
  <si>
    <t>5.Psihologa nodarbība</t>
  </si>
  <si>
    <t>5.70.-35.</t>
  </si>
  <si>
    <t>20-26</t>
  </si>
  <si>
    <t>17.00.</t>
  </si>
  <si>
    <t>5.70.</t>
  </si>
  <si>
    <t>10.70.</t>
  </si>
  <si>
    <t>6.Logopēda nodarbība</t>
  </si>
  <si>
    <t>5.70.-25.</t>
  </si>
  <si>
    <t>7.Psihoterapeita nodarbība</t>
  </si>
  <si>
    <t>17.59-35.</t>
  </si>
  <si>
    <t>25-31</t>
  </si>
  <si>
    <t>35.00.</t>
  </si>
  <si>
    <t>17.59.</t>
  </si>
  <si>
    <t>8.Speciālais pedagogs</t>
  </si>
  <si>
    <t>15-20.</t>
  </si>
  <si>
    <t>9.Sociālais pedagogs</t>
  </si>
  <si>
    <t>10.Portidžas speciālista nodarbība</t>
  </si>
  <si>
    <t>Latvijas Portidžas mācībsistēmas asociācija</t>
  </si>
  <si>
    <t>Rīga, Liepāja</t>
  </si>
  <si>
    <t>1 nodarbība (1.35 stundas gatavošanās nodarbībai un 45 min.nodarbība)</t>
  </si>
  <si>
    <t>11.Surdospeciālista konsultācija</t>
  </si>
  <si>
    <t>Latvijas Nedzirdīgo savienība</t>
  </si>
  <si>
    <t>1 stundas</t>
  </si>
  <si>
    <t>16.7.pielikums</t>
  </si>
  <si>
    <t>Dabas vides estētikas nodarbības, t.sk., silto smilšu terapijas  cenu aptauja</t>
  </si>
  <si>
    <t>Silto smilšu nodarbība</t>
  </si>
  <si>
    <t xml:space="preserve">Talsu novada krīžu centrs </t>
  </si>
  <si>
    <t>14.30-35</t>
  </si>
  <si>
    <t>Dabas vides estētikas nodarbības, t.sk., silto smilšu terapijas</t>
  </si>
  <si>
    <t>Biedrība "Dabas vides estētikas studiju apvienība"</t>
  </si>
  <si>
    <t>16.8.pielikums</t>
  </si>
  <si>
    <t>Dažādu SBS pakalpojumu cenu aptauja</t>
  </si>
  <si>
    <t>Pašvaldību Sociālo dienestu un pakalpojumu sniedzēju sniegtā informācija</t>
  </si>
  <si>
    <t>Pakalpojuma nosaukums</t>
  </si>
  <si>
    <t>Cena par pakalpojumu vienam klientam</t>
  </si>
  <si>
    <t>Pakalpojuma mērvienība</t>
  </si>
  <si>
    <t>Cenu aplitūda</t>
  </si>
  <si>
    <t>Saldus novada pašvaldība</t>
  </si>
  <si>
    <t>mēnesis</t>
  </si>
  <si>
    <t>9.99-34.15</t>
  </si>
  <si>
    <t>17.23/9.99/ 34.15</t>
  </si>
  <si>
    <t>dienā</t>
  </si>
  <si>
    <t>Aprūpe mājās</t>
  </si>
  <si>
    <t>3.12-10.75 stundā/                   105-119 mēnesī</t>
  </si>
  <si>
    <t>Balvu novada pašvaldība</t>
  </si>
  <si>
    <t>2.56-30</t>
  </si>
  <si>
    <t>minimālā stundas tarifa likme - vidēji 2.56 euro</t>
  </si>
  <si>
    <t>Rīgas pilsēta</t>
  </si>
  <si>
    <t>Latvijas Sarkanais krusts Kurzemes komiteja</t>
  </si>
  <si>
    <t>Bērnu un jauniešu ar invaliditāti biedrība "Cerību spārni"</t>
  </si>
  <si>
    <t>Atelpas brīža pakalpojums</t>
  </si>
  <si>
    <t>14.40-42.00</t>
  </si>
  <si>
    <t>Aukles pakalpojums</t>
  </si>
  <si>
    <t>Specializētās darbnīcas pakalpojums</t>
  </si>
  <si>
    <t>16.9.pielikums</t>
  </si>
  <si>
    <t>Pakalpojuma "Grupu nodarbības" vienas vienības (grupas) izmaksu aprēķins</t>
  </si>
  <si>
    <t>Aprēķinu avots - pakalpojuma  "Sociālās rehabilitācijas pakalpojumi vardarbību veikušām pilngadīgām personām" faktiski sniegtā pakalpojuma rādītāji</t>
  </si>
  <si>
    <r>
      <t xml:space="preserve">1. Konsultācijas grupās (grupu terapija), izdevumi, </t>
    </r>
    <r>
      <rPr>
        <i/>
        <sz val="11"/>
        <color indexed="8"/>
        <rFont val="Calibri"/>
        <family val="2"/>
        <charset val="186"/>
      </rPr>
      <t>euro</t>
    </r>
  </si>
  <si>
    <t>Izdevumi par 1 nodarbību</t>
  </si>
  <si>
    <t>Nr. p.k.</t>
  </si>
  <si>
    <t>Izdevumu pozīcija</t>
  </si>
  <si>
    <t>Vidēji pārskata periodā</t>
  </si>
  <si>
    <t>2 speciālistu atlīdzība (ieskaitot DD soc.nod.) par nodarbību vadīšanu un sagatvošanos (vienas nodarbības ilgums 2 stundas, sagatavošanās nodarbībai - 1 stunda katram speciālistam)</t>
  </si>
  <si>
    <t>Sociālās rehabilitācijas pakalpojuma organizēšanas izmaksas (izdales materiālu kopēšana, kancelejas preces, sakaru pakalpojumi u.c.) maksimāli 3 euro/persona</t>
  </si>
  <si>
    <t>Transporta izdevumi klientiem*</t>
  </si>
  <si>
    <t>Transporta izdevumi speciālistiem</t>
  </si>
  <si>
    <t>Supervīzijas speciālistiem</t>
  </si>
  <si>
    <t>Pakalpojuma nodrošināšanas izmaksas kopā</t>
  </si>
  <si>
    <t>Pakalpojuma sniedzēja administrēšanas izdevumi 10%</t>
  </si>
  <si>
    <t>Kopā:</t>
  </si>
  <si>
    <t>2. Konsultācijas grupās (grupu terapija), izpildes rādītāji</t>
  </si>
  <si>
    <t>Grupu skaits periodā</t>
  </si>
  <si>
    <t>Nodarbību skaits</t>
  </si>
  <si>
    <t>Pakalpojumu saņēmušo personu skaits</t>
  </si>
  <si>
    <t>Klientu vietu aizpildījums nodarbībās*</t>
  </si>
  <si>
    <t>Vidējais kklientu skaits vienā grupā</t>
  </si>
  <si>
    <t>Vidējais personu skaits vienā grupu nodarbībā</t>
  </si>
  <si>
    <t>*piemēram, vienai grupai ir 16 nodarbības, uz 15 nodarbībām ir bijuši 12 klienti, bet uz 1 nodarbību tikai 7, kopā klientu vietu aizpildījums šajai grupai ir (12*15)+(7*1) = 187. Šis rādītājs jānorāda par perioda visām grupām kopā.</t>
  </si>
  <si>
    <t>3. Konsultācijas grupās (grupu terapija), izpildes rādītāji/ vidējie izdevumi uz 1 grupu, 1 nodarbību/ 1 klientu, euro</t>
  </si>
  <si>
    <t>rādītājs</t>
  </si>
  <si>
    <t>Izdevumi par 1 klientu vienā nodarbībā</t>
  </si>
  <si>
    <t>Izdevumi par 1 klientu vienā nodarbībā                                                                                                                                                                                                            periodā 2015.gads - 2017.gads</t>
  </si>
  <si>
    <t xml:space="preserve">* 3.pozīcija tiek ņemta ārā, jo transporta izdevumi klientiem tiek rēķināti atsevišķi, neatkarīgi no konkrētā SBS pakalpojuma.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</si>
</sst>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&quot;.&quot;yy"/>
    <numFmt numFmtId="165" formatCode="0.0000"/>
    <numFmt numFmtId="166" formatCode="#,##0.0"/>
    <numFmt numFmtId="167" formatCode="#,##0.0000"/>
    <numFmt numFmtId="168" formatCode="dd&quot;.&quot;mm&quot;.&quot;yyyy"/>
    <numFmt numFmtId="169" formatCode="dd&quot;.&quot;mmm"/>
  </numFmts>
  <fonts count="14" x14ac:knownFonts="1">
    <font>
      <sz val="11"/>
      <color rgb="FF000000"/>
      <name val="Calibri"/>
      <family val="2"/>
      <charset val="186"/>
    </font>
    <font>
      <i/>
      <sz val="11"/>
      <color indexed="8"/>
      <name val="Calibri"/>
      <family val="2"/>
      <charset val="186"/>
    </font>
    <font>
      <sz val="11"/>
      <color rgb="FF006100"/>
      <name val="Calibri"/>
      <family val="2"/>
      <charset val="186"/>
    </font>
    <font>
      <sz val="10"/>
      <color rgb="FF000000"/>
      <name val="Arial"/>
      <family val="2"/>
      <charset val="186"/>
    </font>
    <font>
      <b/>
      <sz val="14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6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Border="0" applyProtection="0"/>
  </cellStyleXfs>
  <cellXfs count="176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4" fontId="6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3" fontId="5" fillId="0" borderId="1" xfId="0" applyNumberFormat="1" applyFont="1" applyBorder="1"/>
    <xf numFmtId="0" fontId="5" fillId="3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0" fillId="3" borderId="0" xfId="0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7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4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/>
    <xf numFmtId="0" fontId="7" fillId="0" borderId="0" xfId="0" applyFont="1"/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13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0" fontId="7" fillId="0" borderId="12" xfId="13" applyFont="1" applyBorder="1" applyAlignment="1">
      <alignment horizontal="left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2" xfId="13" applyFont="1" applyFill="1" applyBorder="1" applyAlignment="1">
      <alignment vertical="center" wrapText="1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 wrapText="1"/>
    </xf>
    <xf numFmtId="4" fontId="7" fillId="5" borderId="14" xfId="0" applyNumberFormat="1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right" wrapText="1"/>
    </xf>
    <xf numFmtId="3" fontId="10" fillId="6" borderId="7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10" fillId="6" borderId="3" xfId="0" applyNumberFormat="1" applyFont="1" applyFill="1" applyBorder="1" applyAlignment="1">
      <alignment horizontal="center" vertical="center"/>
    </xf>
    <xf numFmtId="4" fontId="10" fillId="6" borderId="17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vertical="top"/>
    </xf>
    <xf numFmtId="2" fontId="12" fillId="0" borderId="0" xfId="0" applyNumberFormat="1" applyFont="1" applyAlignment="1">
      <alignment vertical="top"/>
    </xf>
    <xf numFmtId="0" fontId="7" fillId="0" borderId="1" xfId="13" applyFont="1" applyBorder="1" applyAlignment="1">
      <alignment wrapText="1"/>
    </xf>
    <xf numFmtId="3" fontId="7" fillId="0" borderId="1" xfId="0" applyNumberFormat="1" applyFont="1" applyBorder="1" applyAlignment="1">
      <alignment horizontal="center"/>
    </xf>
    <xf numFmtId="0" fontId="7" fillId="0" borderId="1" xfId="13" applyFont="1" applyBorder="1" applyAlignment="1">
      <alignment horizontal="left" wrapText="1"/>
    </xf>
    <xf numFmtId="166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10" fillId="0" borderId="4" xfId="13" applyFont="1" applyBorder="1" applyAlignment="1">
      <alignment wrapText="1"/>
    </xf>
    <xf numFmtId="4" fontId="10" fillId="0" borderId="4" xfId="0" applyNumberFormat="1" applyFont="1" applyBorder="1" applyAlignment="1">
      <alignment horizontal="right"/>
    </xf>
    <xf numFmtId="0" fontId="7" fillId="7" borderId="18" xfId="0" applyFont="1" applyFill="1" applyBorder="1" applyAlignment="1">
      <alignment horizontal="center" vertical="center"/>
    </xf>
    <xf numFmtId="0" fontId="10" fillId="7" borderId="19" xfId="13" applyFont="1" applyFill="1" applyBorder="1" applyAlignment="1">
      <alignment horizontal="right" wrapText="1"/>
    </xf>
    <xf numFmtId="0" fontId="5" fillId="3" borderId="0" xfId="0" applyFont="1" applyFill="1"/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7" fillId="0" borderId="0" xfId="0" applyFont="1" applyAlignment="1">
      <alignment horizontal="righ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0" xfId="0" applyAlignment="1">
      <alignment horizontal="right" vertical="top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" fontId="10" fillId="7" borderId="2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</cellXfs>
  <cellStyles count="14">
    <cellStyle name="cf1" xfId="1" xr:uid="{00000000-0005-0000-0000-000000000000}"/>
    <cellStyle name="cf10" xfId="2" xr:uid="{00000000-0005-0000-0000-000001000000}"/>
    <cellStyle name="cf11" xfId="3" xr:uid="{00000000-0005-0000-0000-000002000000}"/>
    <cellStyle name="cf12" xfId="4" xr:uid="{00000000-0005-0000-0000-000003000000}"/>
    <cellStyle name="cf2" xfId="5" xr:uid="{00000000-0005-0000-0000-000004000000}"/>
    <cellStyle name="cf3" xfId="6" xr:uid="{00000000-0005-0000-0000-000005000000}"/>
    <cellStyle name="cf4" xfId="7" xr:uid="{00000000-0005-0000-0000-000006000000}"/>
    <cellStyle name="cf5" xfId="8" xr:uid="{00000000-0005-0000-0000-000007000000}"/>
    <cellStyle name="cf6" xfId="9" xr:uid="{00000000-0005-0000-0000-000008000000}"/>
    <cellStyle name="cf7" xfId="10" xr:uid="{00000000-0005-0000-0000-000009000000}"/>
    <cellStyle name="cf8" xfId="11" xr:uid="{00000000-0005-0000-0000-00000A000000}"/>
    <cellStyle name="cf9" xfId="12" xr:uid="{00000000-0005-0000-0000-00000B000000}"/>
    <cellStyle name="Normal" xfId="0" builtinId="0" customBuiltin="1"/>
    <cellStyle name="Normal_Sheet1" xfId="13" xr:uid="{00000000-0005-0000-0000-00000D000000}"/>
  </cellStyles>
  <dxfs count="1">
    <dxf>
      <font>
        <color rgb="FF006100"/>
        <family val="2"/>
        <charset val="186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workbookViewId="0">
      <selection activeCell="E21" sqref="E21"/>
    </sheetView>
  </sheetViews>
  <sheetFormatPr defaultColWidth="8" defaultRowHeight="15" x14ac:dyDescent="0.25"/>
  <cols>
    <col min="1" max="1" width="29.125" customWidth="1"/>
    <col min="2" max="2" width="12.125" customWidth="1"/>
    <col min="3" max="3" width="9" customWidth="1"/>
    <col min="4" max="4" width="10.75" customWidth="1"/>
    <col min="5" max="5" width="11.375" customWidth="1"/>
    <col min="6" max="7" width="12.75" customWidth="1"/>
    <col min="8" max="8" width="13.25" customWidth="1"/>
    <col min="9" max="9" width="8" customWidth="1"/>
  </cols>
  <sheetData>
    <row r="1" spans="1:8" ht="66" customHeight="1" x14ac:dyDescent="0.25">
      <c r="E1" s="141" t="s">
        <v>0</v>
      </c>
      <c r="F1" s="141"/>
      <c r="G1" s="141"/>
      <c r="H1" s="141"/>
    </row>
    <row r="2" spans="1:8" ht="18.75" x14ac:dyDescent="0.3">
      <c r="F2" s="142" t="s">
        <v>1</v>
      </c>
      <c r="G2" s="142"/>
      <c r="H2" s="142"/>
    </row>
    <row r="5" spans="1:8" ht="18.75" x14ac:dyDescent="0.3">
      <c r="A5" s="143" t="s">
        <v>2</v>
      </c>
      <c r="B5" s="143"/>
      <c r="C5" s="143"/>
      <c r="D5" s="143"/>
      <c r="E5" s="143"/>
      <c r="F5" s="143"/>
      <c r="G5" s="143"/>
      <c r="H5" s="143"/>
    </row>
    <row r="8" spans="1:8" ht="33" customHeight="1" x14ac:dyDescent="0.25">
      <c r="A8" s="144" t="s">
        <v>3</v>
      </c>
      <c r="B8" s="144"/>
      <c r="C8" s="139" t="s">
        <v>4</v>
      </c>
      <c r="D8" s="139" t="s">
        <v>5</v>
      </c>
      <c r="E8" s="139" t="s">
        <v>6</v>
      </c>
      <c r="F8" s="139" t="s">
        <v>7</v>
      </c>
      <c r="G8" s="139" t="s">
        <v>8</v>
      </c>
      <c r="H8" s="139" t="s">
        <v>9</v>
      </c>
    </row>
    <row r="9" spans="1:8" ht="66.75" customHeight="1" x14ac:dyDescent="0.25">
      <c r="A9" s="2" t="s">
        <v>10</v>
      </c>
      <c r="B9" s="2" t="s">
        <v>11</v>
      </c>
      <c r="C9" s="139"/>
      <c r="D9" s="139"/>
      <c r="E9" s="139"/>
      <c r="F9" s="139"/>
      <c r="G9" s="139"/>
      <c r="H9" s="139"/>
    </row>
    <row r="10" spans="1:8" ht="15.75" x14ac:dyDescent="0.25">
      <c r="A10" s="2">
        <v>1</v>
      </c>
      <c r="B10" s="2">
        <v>2</v>
      </c>
      <c r="C10" s="3">
        <v>3</v>
      </c>
      <c r="D10" s="3" t="s">
        <v>12</v>
      </c>
      <c r="E10" s="3" t="s">
        <v>13</v>
      </c>
      <c r="F10" s="3" t="s">
        <v>14</v>
      </c>
      <c r="G10" s="3" t="s">
        <v>15</v>
      </c>
      <c r="H10" s="3" t="s">
        <v>16</v>
      </c>
    </row>
    <row r="11" spans="1:8" ht="15.75" x14ac:dyDescent="0.25">
      <c r="A11" s="4" t="s">
        <v>17</v>
      </c>
      <c r="B11" s="5">
        <v>740000</v>
      </c>
      <c r="C11" s="4"/>
      <c r="D11" s="4"/>
      <c r="E11" s="4"/>
      <c r="F11" s="4"/>
      <c r="G11" s="4"/>
      <c r="H11" s="4"/>
    </row>
    <row r="12" spans="1:8" ht="15.75" x14ac:dyDescent="0.25">
      <c r="A12" s="6" t="s">
        <v>18</v>
      </c>
      <c r="B12" s="2">
        <f>SUM(B13:B15)</f>
        <v>82</v>
      </c>
      <c r="C12" s="2"/>
      <c r="D12" s="2"/>
      <c r="E12" s="2"/>
      <c r="F12" s="2"/>
      <c r="G12" s="2"/>
      <c r="H12" s="2"/>
    </row>
    <row r="13" spans="1:8" ht="15.75" x14ac:dyDescent="0.25">
      <c r="A13" s="6" t="s">
        <v>19</v>
      </c>
      <c r="B13" s="2">
        <v>35</v>
      </c>
      <c r="C13" s="2">
        <v>100</v>
      </c>
      <c r="D13" s="7">
        <f>B13*C13</f>
        <v>3500</v>
      </c>
      <c r="E13" s="8">
        <f>D13/$D$16</f>
        <v>0.45691906005221933</v>
      </c>
      <c r="F13" s="9">
        <f>ROUNDDOWN($B$11/$D$16*D13/B13,0)</f>
        <v>9660</v>
      </c>
      <c r="G13" s="9">
        <f>F13/11</f>
        <v>878.18181818181813</v>
      </c>
      <c r="H13" s="9">
        <f>F13*B13</f>
        <v>338100</v>
      </c>
    </row>
    <row r="14" spans="1:8" ht="15.75" x14ac:dyDescent="0.25">
      <c r="A14" s="6" t="s">
        <v>20</v>
      </c>
      <c r="B14" s="2">
        <v>29</v>
      </c>
      <c r="C14" s="2">
        <v>100</v>
      </c>
      <c r="D14" s="7">
        <f>B14*C14</f>
        <v>2900</v>
      </c>
      <c r="E14" s="8">
        <f>D14/$D$16</f>
        <v>0.37859007832898173</v>
      </c>
      <c r="F14" s="9">
        <f>ROUNDDOWN($B$11/$D$16*D14/B14,0)</f>
        <v>9660</v>
      </c>
      <c r="G14" s="9">
        <f>F14/11</f>
        <v>878.18181818181813</v>
      </c>
      <c r="H14" s="9">
        <f>F14*B14</f>
        <v>280140</v>
      </c>
    </row>
    <row r="15" spans="1:8" ht="15.75" x14ac:dyDescent="0.25">
      <c r="A15" s="6" t="s">
        <v>21</v>
      </c>
      <c r="B15" s="2">
        <v>18</v>
      </c>
      <c r="C15" s="2">
        <v>70</v>
      </c>
      <c r="D15" s="7">
        <f>B15*C15</f>
        <v>1260</v>
      </c>
      <c r="E15" s="8">
        <f>D15/$D$16</f>
        <v>0.16449086161879894</v>
      </c>
      <c r="F15" s="9">
        <f>ROUNDDOWN($B$11/$D$16*D15/B15,0)</f>
        <v>6762</v>
      </c>
      <c r="G15" s="9">
        <f>F15/11</f>
        <v>614.72727272727275</v>
      </c>
      <c r="H15" s="9">
        <f>F15*B15</f>
        <v>121716</v>
      </c>
    </row>
    <row r="16" spans="1:8" ht="18.75" x14ac:dyDescent="0.3">
      <c r="A16" s="10" t="s">
        <v>22</v>
      </c>
      <c r="B16" s="11" t="s">
        <v>23</v>
      </c>
      <c r="C16" s="11" t="s">
        <v>23</v>
      </c>
      <c r="D16" s="12">
        <f>SUM(D13:D15)</f>
        <v>7660</v>
      </c>
      <c r="E16" s="13">
        <f>D16/$D$16</f>
        <v>1</v>
      </c>
      <c r="F16" s="11" t="s">
        <v>23</v>
      </c>
      <c r="G16" s="11" t="s">
        <v>23</v>
      </c>
      <c r="H16" s="14">
        <f>SUM(H13:H15)</f>
        <v>739956</v>
      </c>
    </row>
    <row r="17" spans="6:8" ht="15.75" x14ac:dyDescent="0.25">
      <c r="F17" s="140" t="s">
        <v>24</v>
      </c>
      <c r="G17" s="140"/>
      <c r="H17" s="9">
        <f>B11-H16</f>
        <v>44</v>
      </c>
    </row>
  </sheetData>
  <mergeCells count="11">
    <mergeCell ref="H8:H9"/>
    <mergeCell ref="F17:G17"/>
    <mergeCell ref="E1:H1"/>
    <mergeCell ref="F2:H2"/>
    <mergeCell ref="A5:H5"/>
    <mergeCell ref="A8:B8"/>
    <mergeCell ref="C8:C9"/>
    <mergeCell ref="D8:D9"/>
    <mergeCell ref="E8:E9"/>
    <mergeCell ref="F8:F9"/>
    <mergeCell ref="G8:G9"/>
  </mergeCells>
  <pageMargins left="0.70866141732283516" right="0.70866141732283516" top="0.74803149606299213" bottom="0.74803149606299213" header="0.31496062992126012" footer="0.31496062992126012"/>
  <pageSetup paperSize="0" scale="80" fitToWidth="0" fitToHeight="0" orientation="landscape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workbookViewId="0"/>
  </sheetViews>
  <sheetFormatPr defaultRowHeight="15" x14ac:dyDescent="0.25"/>
  <cols>
    <col min="1" max="1" width="9" customWidth="1"/>
    <col min="2" max="2" width="19.5" customWidth="1"/>
    <col min="3" max="3" width="13.625" customWidth="1"/>
    <col min="4" max="4" width="14.125" customWidth="1"/>
    <col min="5" max="5" width="9" customWidth="1"/>
  </cols>
  <sheetData>
    <row r="1" spans="1:5" ht="81" customHeight="1" x14ac:dyDescent="0.25">
      <c r="C1" s="159" t="s">
        <v>274</v>
      </c>
      <c r="D1" s="159"/>
      <c r="E1" s="159"/>
    </row>
    <row r="2" spans="1:5" ht="18.75" x14ac:dyDescent="0.3">
      <c r="D2" s="156" t="s">
        <v>486</v>
      </c>
      <c r="E2" s="156"/>
    </row>
    <row r="3" spans="1:5" ht="48" customHeight="1" x14ac:dyDescent="0.3">
      <c r="A3" s="143" t="s">
        <v>487</v>
      </c>
      <c r="B3" s="143"/>
      <c r="C3" s="143"/>
      <c r="D3" s="143"/>
    </row>
    <row r="4" spans="1:5" ht="18.75" x14ac:dyDescent="0.3">
      <c r="A4" s="1"/>
      <c r="B4" s="1"/>
      <c r="C4" s="1"/>
      <c r="D4" s="1"/>
    </row>
    <row r="5" spans="1:5" ht="15.75" x14ac:dyDescent="0.25">
      <c r="A5" s="158" t="s">
        <v>304</v>
      </c>
      <c r="B5" s="158"/>
      <c r="C5" s="158"/>
    </row>
    <row r="6" spans="1:5" ht="15.75" customHeight="1" x14ac:dyDescent="0.25">
      <c r="A6" s="144" t="s">
        <v>400</v>
      </c>
      <c r="B6" s="139" t="s">
        <v>414</v>
      </c>
      <c r="C6" s="139" t="s">
        <v>402</v>
      </c>
      <c r="D6" s="139" t="s">
        <v>415</v>
      </c>
      <c r="E6" s="165" t="s">
        <v>416</v>
      </c>
    </row>
    <row r="7" spans="1:5" ht="15.75" customHeight="1" x14ac:dyDescent="0.25">
      <c r="A7" s="144"/>
      <c r="B7" s="139"/>
      <c r="C7" s="139"/>
      <c r="D7" s="139"/>
      <c r="E7" s="165"/>
    </row>
    <row r="8" spans="1:5" ht="15.75" customHeight="1" x14ac:dyDescent="0.25">
      <c r="A8" s="161" t="s">
        <v>488</v>
      </c>
      <c r="B8" s="161"/>
      <c r="C8" s="161"/>
      <c r="D8" s="82"/>
      <c r="E8" s="70"/>
    </row>
    <row r="9" spans="1:5" ht="31.5" x14ac:dyDescent="0.25">
      <c r="A9" s="6">
        <v>1</v>
      </c>
      <c r="B9" s="43" t="s">
        <v>489</v>
      </c>
      <c r="C9" s="2">
        <v>35</v>
      </c>
      <c r="D9" s="65"/>
      <c r="E9" s="166" t="s">
        <v>490</v>
      </c>
    </row>
    <row r="10" spans="1:5" ht="38.25" customHeight="1" x14ac:dyDescent="0.25">
      <c r="A10" s="6">
        <v>2</v>
      </c>
      <c r="B10" s="61" t="s">
        <v>305</v>
      </c>
      <c r="C10" s="2">
        <v>14.3</v>
      </c>
      <c r="D10" s="65" t="s">
        <v>435</v>
      </c>
      <c r="E10" s="166"/>
    </row>
    <row r="11" spans="1:5" ht="15.75" x14ac:dyDescent="0.25">
      <c r="A11" s="6">
        <v>3</v>
      </c>
      <c r="B11" s="62" t="s">
        <v>306</v>
      </c>
      <c r="C11" s="2">
        <v>25</v>
      </c>
      <c r="D11" s="65"/>
      <c r="E11" s="166"/>
    </row>
    <row r="12" spans="1:5" ht="15.75" x14ac:dyDescent="0.25">
      <c r="A12" s="6">
        <v>4</v>
      </c>
      <c r="B12" s="62" t="s">
        <v>308</v>
      </c>
      <c r="C12" s="2">
        <v>20</v>
      </c>
      <c r="D12" s="65"/>
      <c r="E12" s="166"/>
    </row>
    <row r="13" spans="1:5" ht="15.75" x14ac:dyDescent="0.25">
      <c r="A13" s="6">
        <v>5</v>
      </c>
      <c r="B13" s="62" t="s">
        <v>310</v>
      </c>
      <c r="C13" s="2">
        <v>20</v>
      </c>
      <c r="D13" s="65" t="s">
        <v>435</v>
      </c>
      <c r="E13" s="166"/>
    </row>
    <row r="14" spans="1:5" ht="15.75" x14ac:dyDescent="0.25">
      <c r="A14" s="6">
        <v>6</v>
      </c>
      <c r="B14" s="62" t="s">
        <v>311</v>
      </c>
      <c r="C14" s="2">
        <v>20</v>
      </c>
      <c r="D14" s="65"/>
      <c r="E14" s="166"/>
    </row>
    <row r="15" spans="1:5" ht="15.75" x14ac:dyDescent="0.25">
      <c r="A15" s="80">
        <v>7</v>
      </c>
      <c r="B15" s="77" t="s">
        <v>397</v>
      </c>
      <c r="C15" s="83">
        <v>36</v>
      </c>
      <c r="D15" s="79"/>
      <c r="E15" s="166"/>
    </row>
    <row r="16" spans="1:5" ht="33.75" customHeight="1" x14ac:dyDescent="0.25">
      <c r="A16" s="139" t="s">
        <v>491</v>
      </c>
      <c r="B16" s="139"/>
      <c r="C16" s="139"/>
      <c r="D16" s="79"/>
      <c r="E16" s="70"/>
    </row>
    <row r="17" spans="1:5" ht="47.25" x14ac:dyDescent="0.25">
      <c r="A17" s="6">
        <v>8</v>
      </c>
      <c r="B17" s="43" t="s">
        <v>492</v>
      </c>
      <c r="C17" s="73">
        <v>25</v>
      </c>
      <c r="D17" s="65" t="s">
        <v>435</v>
      </c>
      <c r="E17" s="17">
        <v>25</v>
      </c>
    </row>
  </sheetData>
  <mergeCells count="12">
    <mergeCell ref="A8:C8"/>
    <mergeCell ref="E9:E15"/>
    <mergeCell ref="A16:C16"/>
    <mergeCell ref="C1:E1"/>
    <mergeCell ref="D2:E2"/>
    <mergeCell ref="A3:D3"/>
    <mergeCell ref="A5:C5"/>
    <mergeCell ref="A6:A7"/>
    <mergeCell ref="B6:B7"/>
    <mergeCell ref="C6:C7"/>
    <mergeCell ref="D6:D7"/>
    <mergeCell ref="E6:E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0"/>
  <sheetViews>
    <sheetView workbookViewId="0"/>
  </sheetViews>
  <sheetFormatPr defaultRowHeight="15" x14ac:dyDescent="0.25"/>
  <cols>
    <col min="1" max="1" width="9" customWidth="1"/>
    <col min="2" max="2" width="28.625" customWidth="1"/>
    <col min="3" max="4" width="11.375" customWidth="1"/>
    <col min="5" max="5" width="13.25" customWidth="1"/>
    <col min="6" max="6" width="9" customWidth="1"/>
  </cols>
  <sheetData>
    <row r="1" spans="1:5" ht="93.75" customHeight="1" x14ac:dyDescent="0.25">
      <c r="C1" s="141" t="s">
        <v>274</v>
      </c>
      <c r="D1" s="141"/>
      <c r="E1" s="141"/>
    </row>
    <row r="2" spans="1:5" ht="18.75" x14ac:dyDescent="0.3">
      <c r="D2" s="42"/>
      <c r="E2" s="41" t="s">
        <v>493</v>
      </c>
    </row>
    <row r="3" spans="1:5" ht="18.75" x14ac:dyDescent="0.3">
      <c r="D3" s="42"/>
      <c r="E3" s="41"/>
    </row>
    <row r="4" spans="1:5" ht="18.75" customHeight="1" x14ac:dyDescent="0.3">
      <c r="A4" s="143" t="s">
        <v>494</v>
      </c>
      <c r="B4" s="143"/>
      <c r="C4" s="143"/>
      <c r="D4" s="143"/>
      <c r="E4" s="143"/>
    </row>
    <row r="5" spans="1:5" ht="18.75" x14ac:dyDescent="0.3">
      <c r="A5" s="1"/>
      <c r="B5" s="1"/>
      <c r="C5" s="1"/>
    </row>
    <row r="6" spans="1:5" ht="15.75" customHeight="1" x14ac:dyDescent="0.25">
      <c r="A6" s="158" t="s">
        <v>495</v>
      </c>
      <c r="B6" s="158"/>
      <c r="C6" s="158"/>
      <c r="D6" s="158"/>
      <c r="E6" s="158"/>
    </row>
    <row r="7" spans="1:5" ht="31.5" customHeight="1" x14ac:dyDescent="0.25">
      <c r="A7" s="163" t="s">
        <v>400</v>
      </c>
      <c r="B7" s="164" t="s">
        <v>496</v>
      </c>
      <c r="C7" s="139" t="s">
        <v>497</v>
      </c>
      <c r="D7" s="139" t="s">
        <v>498</v>
      </c>
      <c r="E7" s="139" t="s">
        <v>499</v>
      </c>
    </row>
    <row r="8" spans="1:5" ht="42" customHeight="1" x14ac:dyDescent="0.25">
      <c r="A8" s="163"/>
      <c r="B8" s="164"/>
      <c r="C8" s="139"/>
      <c r="D8" s="139"/>
      <c r="E8" s="139"/>
    </row>
    <row r="9" spans="1:5" ht="15.75" x14ac:dyDescent="0.25">
      <c r="A9" s="19">
        <v>1</v>
      </c>
      <c r="B9" s="84" t="s">
        <v>173</v>
      </c>
      <c r="C9" s="85"/>
      <c r="D9" s="65"/>
      <c r="E9" s="6"/>
    </row>
    <row r="10" spans="1:5" ht="15.75" x14ac:dyDescent="0.25">
      <c r="A10" s="83"/>
      <c r="B10" s="77" t="s">
        <v>500</v>
      </c>
      <c r="C10" s="86">
        <v>15</v>
      </c>
      <c r="D10" s="65" t="s">
        <v>501</v>
      </c>
      <c r="E10" s="151" t="s">
        <v>502</v>
      </c>
    </row>
    <row r="11" spans="1:5" ht="31.5" x14ac:dyDescent="0.25">
      <c r="A11" s="2"/>
      <c r="B11" s="62" t="s">
        <v>307</v>
      </c>
      <c r="C11" s="82" t="s">
        <v>503</v>
      </c>
      <c r="D11" s="65" t="s">
        <v>504</v>
      </c>
      <c r="E11" s="151"/>
    </row>
    <row r="12" spans="1:5" ht="15.75" x14ac:dyDescent="0.25">
      <c r="A12" s="2"/>
      <c r="B12" s="62" t="s">
        <v>396</v>
      </c>
      <c r="C12" s="85">
        <v>10.5</v>
      </c>
      <c r="D12" s="65" t="s">
        <v>504</v>
      </c>
      <c r="E12" s="151"/>
    </row>
    <row r="13" spans="1:5" ht="15.75" x14ac:dyDescent="0.25">
      <c r="A13" s="2"/>
      <c r="B13" s="62" t="s">
        <v>310</v>
      </c>
      <c r="C13" s="85">
        <v>15.43</v>
      </c>
      <c r="D13" s="65" t="s">
        <v>504</v>
      </c>
      <c r="E13" s="151"/>
    </row>
    <row r="14" spans="1:5" ht="15.75" x14ac:dyDescent="0.25">
      <c r="A14" s="2"/>
      <c r="B14" s="62" t="s">
        <v>311</v>
      </c>
      <c r="C14" s="85">
        <v>13.6</v>
      </c>
      <c r="D14" s="65" t="s">
        <v>504</v>
      </c>
      <c r="E14" s="151"/>
    </row>
    <row r="15" spans="1:5" ht="15.75" x14ac:dyDescent="0.25">
      <c r="A15" s="2"/>
      <c r="B15" s="62"/>
      <c r="C15" s="85"/>
      <c r="D15" s="65"/>
      <c r="E15" s="17"/>
    </row>
    <row r="16" spans="1:5" ht="15.75" x14ac:dyDescent="0.25">
      <c r="A16" s="19">
        <v>2</v>
      </c>
      <c r="B16" s="84" t="s">
        <v>505</v>
      </c>
      <c r="C16" s="85"/>
      <c r="D16" s="65"/>
      <c r="E16" s="17"/>
    </row>
    <row r="17" spans="1:5" ht="15.75" x14ac:dyDescent="0.25">
      <c r="A17" s="2"/>
      <c r="B17" s="77" t="s">
        <v>500</v>
      </c>
      <c r="C17" s="85">
        <v>3.12</v>
      </c>
      <c r="D17" s="65" t="s">
        <v>435</v>
      </c>
      <c r="E17" s="148" t="s">
        <v>506</v>
      </c>
    </row>
    <row r="18" spans="1:5" ht="15.75" x14ac:dyDescent="0.25">
      <c r="A18" s="6"/>
      <c r="B18" s="62" t="s">
        <v>306</v>
      </c>
      <c r="C18" s="85">
        <v>105</v>
      </c>
      <c r="D18" s="65" t="s">
        <v>501</v>
      </c>
      <c r="E18" s="148"/>
    </row>
    <row r="19" spans="1:5" ht="15.75" x14ac:dyDescent="0.25">
      <c r="A19" s="6"/>
      <c r="B19" s="62" t="s">
        <v>437</v>
      </c>
      <c r="C19" s="85">
        <v>119</v>
      </c>
      <c r="D19" s="65" t="s">
        <v>501</v>
      </c>
      <c r="E19" s="148"/>
    </row>
    <row r="20" spans="1:5" ht="15.75" x14ac:dyDescent="0.25">
      <c r="A20" s="6"/>
      <c r="B20" s="62" t="s">
        <v>307</v>
      </c>
      <c r="C20" s="85">
        <v>6.9</v>
      </c>
      <c r="D20" s="65" t="s">
        <v>435</v>
      </c>
      <c r="E20" s="148"/>
    </row>
    <row r="21" spans="1:5" ht="15.75" x14ac:dyDescent="0.25">
      <c r="A21" s="6"/>
      <c r="B21" s="6" t="s">
        <v>507</v>
      </c>
      <c r="C21" s="85">
        <v>5</v>
      </c>
      <c r="D21" s="65" t="s">
        <v>435</v>
      </c>
      <c r="E21" s="148"/>
    </row>
    <row r="22" spans="1:5" ht="15.75" x14ac:dyDescent="0.25">
      <c r="A22" s="6"/>
      <c r="B22" s="62" t="s">
        <v>396</v>
      </c>
      <c r="C22" s="85">
        <v>4</v>
      </c>
      <c r="D22" s="65" t="s">
        <v>435</v>
      </c>
      <c r="E22" s="148"/>
    </row>
    <row r="23" spans="1:5" ht="15.75" x14ac:dyDescent="0.25">
      <c r="A23" s="6"/>
      <c r="B23" s="64" t="s">
        <v>310</v>
      </c>
      <c r="C23" s="85">
        <v>6</v>
      </c>
      <c r="D23" s="65" t="s">
        <v>435</v>
      </c>
      <c r="E23" s="148"/>
    </row>
    <row r="24" spans="1:5" ht="15.75" x14ac:dyDescent="0.25">
      <c r="A24" s="6"/>
      <c r="B24" s="62" t="s">
        <v>311</v>
      </c>
      <c r="C24" s="85">
        <v>10.75</v>
      </c>
      <c r="D24" s="65" t="s">
        <v>435</v>
      </c>
      <c r="E24" s="17"/>
    </row>
    <row r="25" spans="1:5" ht="15.75" x14ac:dyDescent="0.25">
      <c r="A25" s="6"/>
      <c r="B25" s="6"/>
      <c r="C25" s="85"/>
      <c r="D25" s="65"/>
      <c r="E25" s="17"/>
    </row>
    <row r="26" spans="1:5" ht="15.75" x14ac:dyDescent="0.25">
      <c r="A26" s="4">
        <v>3</v>
      </c>
      <c r="B26" s="4" t="s">
        <v>178</v>
      </c>
      <c r="C26" s="85"/>
      <c r="D26" s="65"/>
      <c r="E26" s="17"/>
    </row>
    <row r="27" spans="1:5" ht="15.75" x14ac:dyDescent="0.25">
      <c r="A27" s="6"/>
      <c r="B27" s="77" t="s">
        <v>500</v>
      </c>
      <c r="C27" s="85">
        <v>3.12</v>
      </c>
      <c r="D27" s="65" t="s">
        <v>435</v>
      </c>
      <c r="E27" s="151" t="s">
        <v>508</v>
      </c>
    </row>
    <row r="28" spans="1:5" ht="15.75" x14ac:dyDescent="0.25">
      <c r="A28" s="6"/>
      <c r="B28" s="62" t="s">
        <v>307</v>
      </c>
      <c r="C28" s="85">
        <v>6.5</v>
      </c>
      <c r="D28" s="65" t="s">
        <v>435</v>
      </c>
      <c r="E28" s="151"/>
    </row>
    <row r="29" spans="1:5" ht="63" x14ac:dyDescent="0.25">
      <c r="A29" s="6"/>
      <c r="B29" s="62" t="s">
        <v>310</v>
      </c>
      <c r="C29" s="82" t="s">
        <v>509</v>
      </c>
      <c r="D29" s="65" t="s">
        <v>435</v>
      </c>
      <c r="E29" s="151"/>
    </row>
    <row r="30" spans="1:5" ht="15.75" x14ac:dyDescent="0.25">
      <c r="A30" s="6"/>
      <c r="B30" s="62" t="s">
        <v>311</v>
      </c>
      <c r="C30" s="85">
        <v>30</v>
      </c>
      <c r="D30" s="65"/>
      <c r="E30" s="151"/>
    </row>
    <row r="31" spans="1:5" ht="15.75" x14ac:dyDescent="0.25">
      <c r="A31" s="6"/>
      <c r="B31" s="62" t="s">
        <v>510</v>
      </c>
      <c r="C31" s="87">
        <v>6.8</v>
      </c>
      <c r="D31" s="65" t="s">
        <v>435</v>
      </c>
      <c r="E31" s="151"/>
    </row>
    <row r="32" spans="1:5" ht="31.5" x14ac:dyDescent="0.25">
      <c r="A32" s="6"/>
      <c r="B32" s="61" t="s">
        <v>511</v>
      </c>
      <c r="C32" s="85">
        <v>0</v>
      </c>
      <c r="D32" s="65"/>
      <c r="E32" s="151"/>
    </row>
    <row r="33" spans="1:5" ht="31.5" x14ac:dyDescent="0.25">
      <c r="A33" s="6"/>
      <c r="B33" s="61" t="s">
        <v>512</v>
      </c>
      <c r="C33" s="87">
        <v>5.8</v>
      </c>
      <c r="D33" s="65" t="s">
        <v>435</v>
      </c>
      <c r="E33" s="151"/>
    </row>
    <row r="34" spans="1:5" ht="15.75" x14ac:dyDescent="0.25">
      <c r="A34" s="6"/>
      <c r="B34" s="6"/>
      <c r="C34" s="85"/>
      <c r="D34" s="65"/>
      <c r="E34" s="6"/>
    </row>
    <row r="35" spans="1:5" ht="15.75" x14ac:dyDescent="0.25">
      <c r="A35" s="4">
        <v>4</v>
      </c>
      <c r="B35" s="4" t="s">
        <v>513</v>
      </c>
      <c r="C35" s="85"/>
      <c r="D35" s="65"/>
      <c r="E35" s="6"/>
    </row>
    <row r="36" spans="1:5" ht="15.75" x14ac:dyDescent="0.25">
      <c r="A36" s="6"/>
      <c r="B36" s="62" t="s">
        <v>306</v>
      </c>
      <c r="C36" s="85">
        <v>42</v>
      </c>
      <c r="D36" s="65" t="s">
        <v>504</v>
      </c>
      <c r="E36" s="151" t="s">
        <v>514</v>
      </c>
    </row>
    <row r="37" spans="1:5" ht="15.75" x14ac:dyDescent="0.25">
      <c r="A37" s="6"/>
      <c r="B37" s="62" t="s">
        <v>307</v>
      </c>
      <c r="C37" s="85">
        <v>28.26</v>
      </c>
      <c r="D37" s="65" t="s">
        <v>504</v>
      </c>
      <c r="E37" s="151"/>
    </row>
    <row r="38" spans="1:5" ht="15.75" x14ac:dyDescent="0.25">
      <c r="A38" s="6"/>
      <c r="B38" s="62" t="s">
        <v>308</v>
      </c>
      <c r="C38" s="85">
        <v>42</v>
      </c>
      <c r="D38" s="65" t="s">
        <v>504</v>
      </c>
      <c r="E38" s="151"/>
    </row>
    <row r="39" spans="1:5" ht="15.75" x14ac:dyDescent="0.25">
      <c r="A39" s="6"/>
      <c r="B39" s="6" t="s">
        <v>507</v>
      </c>
      <c r="C39" s="85">
        <v>42</v>
      </c>
      <c r="D39" s="65" t="s">
        <v>504</v>
      </c>
      <c r="E39" s="151"/>
    </row>
    <row r="40" spans="1:5" ht="15.75" x14ac:dyDescent="0.25">
      <c r="A40" s="6"/>
      <c r="B40" s="62" t="s">
        <v>396</v>
      </c>
      <c r="C40" s="85">
        <v>14.4</v>
      </c>
      <c r="D40" s="65" t="s">
        <v>504</v>
      </c>
      <c r="E40" s="151"/>
    </row>
    <row r="41" spans="1:5" ht="15.75" x14ac:dyDescent="0.25">
      <c r="A41" s="6"/>
      <c r="B41" s="62" t="s">
        <v>310</v>
      </c>
      <c r="C41" s="85">
        <v>42</v>
      </c>
      <c r="D41" s="65" t="s">
        <v>504</v>
      </c>
      <c r="E41" s="151"/>
    </row>
    <row r="42" spans="1:5" ht="15.75" x14ac:dyDescent="0.25">
      <c r="A42" s="6"/>
      <c r="B42" s="62" t="s">
        <v>311</v>
      </c>
      <c r="C42" s="85">
        <v>18</v>
      </c>
      <c r="D42" s="65" t="s">
        <v>504</v>
      </c>
      <c r="E42" s="151"/>
    </row>
    <row r="43" spans="1:5" ht="15.75" x14ac:dyDescent="0.25">
      <c r="A43" s="6"/>
      <c r="B43" s="62" t="s">
        <v>397</v>
      </c>
      <c r="C43" s="85">
        <v>42</v>
      </c>
      <c r="D43" s="65" t="s">
        <v>504</v>
      </c>
      <c r="E43" s="151"/>
    </row>
    <row r="44" spans="1:5" ht="15.75" x14ac:dyDescent="0.25">
      <c r="A44" s="4">
        <v>5</v>
      </c>
      <c r="B44" s="4" t="s">
        <v>515</v>
      </c>
      <c r="C44" s="85"/>
      <c r="D44" s="65"/>
      <c r="E44" s="6"/>
    </row>
    <row r="45" spans="1:5" ht="15.75" x14ac:dyDescent="0.25">
      <c r="A45" s="6"/>
      <c r="B45" s="62" t="s">
        <v>396</v>
      </c>
      <c r="C45" s="85">
        <v>4</v>
      </c>
      <c r="D45" s="65" t="s">
        <v>435</v>
      </c>
      <c r="E45" s="6"/>
    </row>
    <row r="46" spans="1:5" ht="15.75" x14ac:dyDescent="0.25">
      <c r="A46" s="6"/>
      <c r="B46" s="6"/>
      <c r="C46" s="85"/>
      <c r="D46" s="65"/>
      <c r="E46" s="6"/>
    </row>
    <row r="47" spans="1:5" ht="15.75" x14ac:dyDescent="0.25">
      <c r="A47" s="4">
        <v>6</v>
      </c>
      <c r="B47" s="4" t="s">
        <v>516</v>
      </c>
      <c r="C47" s="85"/>
      <c r="D47" s="65"/>
      <c r="E47" s="6"/>
    </row>
    <row r="48" spans="1:5" ht="15.75" x14ac:dyDescent="0.25">
      <c r="A48" s="6"/>
      <c r="B48" s="62" t="s">
        <v>311</v>
      </c>
      <c r="C48" s="85">
        <v>16.899999999999999</v>
      </c>
      <c r="D48" s="65" t="s">
        <v>504</v>
      </c>
      <c r="E48" s="2">
        <v>16.899999999999999</v>
      </c>
    </row>
    <row r="49" spans="1:5" ht="15.75" x14ac:dyDescent="0.25">
      <c r="A49" s="6"/>
      <c r="B49" s="6"/>
      <c r="C49" s="85"/>
      <c r="D49" s="65"/>
      <c r="E49" s="6"/>
    </row>
    <row r="50" spans="1:5" ht="15.75" x14ac:dyDescent="0.25">
      <c r="E50" s="6"/>
    </row>
  </sheetData>
  <mergeCells count="12">
    <mergeCell ref="E36:E43"/>
    <mergeCell ref="C1:E1"/>
    <mergeCell ref="A4:E4"/>
    <mergeCell ref="A6:E6"/>
    <mergeCell ref="A7:A8"/>
    <mergeCell ref="B7:B8"/>
    <mergeCell ref="C7:C8"/>
    <mergeCell ref="D7:D8"/>
    <mergeCell ref="E7:E8"/>
    <mergeCell ref="E10:E14"/>
    <mergeCell ref="E17:E23"/>
    <mergeCell ref="E27:E33"/>
  </mergeCells>
  <pageMargins left="0.70866141732283516" right="0.70866141732283516" top="0.74803149606299213" bottom="0.74803149606299213" header="0.31496062992126012" footer="0.31496062992126012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6"/>
  <sheetViews>
    <sheetView workbookViewId="0"/>
  </sheetViews>
  <sheetFormatPr defaultRowHeight="15" x14ac:dyDescent="0.25"/>
  <cols>
    <col min="1" max="1" width="6.875" customWidth="1"/>
    <col min="2" max="2" width="63.75" customWidth="1"/>
    <col min="3" max="5" width="8.875" customWidth="1"/>
    <col min="6" max="6" width="2.875" customWidth="1"/>
    <col min="7" max="8" width="9" customWidth="1"/>
    <col min="9" max="9" width="5.875" customWidth="1"/>
    <col min="10" max="10" width="2.25" customWidth="1"/>
    <col min="11" max="11" width="11.875" customWidth="1"/>
    <col min="12" max="12" width="9" customWidth="1"/>
  </cols>
  <sheetData>
    <row r="1" spans="1:14" ht="62.25" customHeight="1" x14ac:dyDescent="0.25">
      <c r="H1" s="159" t="s">
        <v>274</v>
      </c>
      <c r="I1" s="159"/>
      <c r="J1" s="159"/>
      <c r="K1" s="159"/>
      <c r="L1" s="159"/>
      <c r="M1" s="159"/>
      <c r="N1" s="159"/>
    </row>
    <row r="2" spans="1:14" ht="27.75" customHeight="1" x14ac:dyDescent="0.3">
      <c r="L2" s="156" t="s">
        <v>517</v>
      </c>
      <c r="M2" s="156"/>
      <c r="N2" s="156"/>
    </row>
    <row r="4" spans="1:14" x14ac:dyDescent="0.25">
      <c r="A4" s="169" t="s">
        <v>518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x14ac:dyDescent="0.25">
      <c r="A5" s="170" t="s">
        <v>519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x14ac:dyDescent="0.25">
      <c r="A7" s="171" t="s">
        <v>520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1:14" ht="15" customHeight="1" thickBot="1" x14ac:dyDescent="0.3">
      <c r="A8" s="89"/>
      <c r="B8" s="90"/>
      <c r="C8" s="90"/>
      <c r="D8" s="90"/>
      <c r="E8" s="90"/>
      <c r="F8" s="90"/>
      <c r="G8" s="172" t="s">
        <v>521</v>
      </c>
      <c r="H8" s="172"/>
      <c r="I8" s="172"/>
      <c r="J8" s="90"/>
      <c r="K8" s="172" t="str">
        <f>B32</f>
        <v>Izdevumi par 1 klientu vienā nodarbībā</v>
      </c>
      <c r="L8" s="172"/>
      <c r="M8" s="172"/>
      <c r="N8" s="172"/>
    </row>
    <row r="9" spans="1:14" ht="42.75" x14ac:dyDescent="0.25">
      <c r="A9" s="91" t="s">
        <v>522</v>
      </c>
      <c r="B9" s="92" t="s">
        <v>523</v>
      </c>
      <c r="C9" s="93">
        <v>2015</v>
      </c>
      <c r="D9" s="94">
        <v>2016</v>
      </c>
      <c r="E9" s="94">
        <v>2017</v>
      </c>
      <c r="F9" s="95"/>
      <c r="G9" s="94">
        <v>2015</v>
      </c>
      <c r="H9" s="94">
        <v>2016</v>
      </c>
      <c r="I9" s="94">
        <v>2017</v>
      </c>
      <c r="J9" s="95"/>
      <c r="K9" s="94">
        <v>2015</v>
      </c>
      <c r="L9" s="94">
        <v>2016</v>
      </c>
      <c r="M9" s="96">
        <v>2017</v>
      </c>
      <c r="N9" s="97" t="s">
        <v>524</v>
      </c>
    </row>
    <row r="10" spans="1:14" ht="45" x14ac:dyDescent="0.25">
      <c r="A10" s="98">
        <v>1</v>
      </c>
      <c r="B10" s="99" t="s">
        <v>525</v>
      </c>
      <c r="C10" s="100">
        <v>18141</v>
      </c>
      <c r="D10" s="101">
        <v>45964</v>
      </c>
      <c r="E10" s="101">
        <v>66397</v>
      </c>
      <c r="F10" s="102"/>
      <c r="G10" s="103">
        <f>C10/$C$22</f>
        <v>113.38124999999999</v>
      </c>
      <c r="H10" s="103">
        <f>D10/$D$22</f>
        <v>124.90217391304348</v>
      </c>
      <c r="I10" s="103">
        <f>E10/$E$22</f>
        <v>125.75189393939394</v>
      </c>
      <c r="J10" s="102"/>
      <c r="K10" s="103">
        <f t="shared" ref="K10:K16" si="0">G10/$C$25</f>
        <v>14.724837662337661</v>
      </c>
      <c r="L10" s="103">
        <f t="shared" ref="L10:L17" si="1">H10/$D$26</f>
        <v>17.305722891566266</v>
      </c>
      <c r="M10" s="103">
        <f t="shared" ref="M10:M17" si="2">I10/$E$26</f>
        <v>20.575457080880074</v>
      </c>
      <c r="N10" s="104">
        <f t="shared" ref="N10:N16" si="3">(K10+L10+M10)/3</f>
        <v>17.535339211594664</v>
      </c>
    </row>
    <row r="11" spans="1:14" ht="30" x14ac:dyDescent="0.25">
      <c r="A11" s="98">
        <v>2</v>
      </c>
      <c r="B11" s="105" t="s">
        <v>526</v>
      </c>
      <c r="C11" s="100">
        <v>3696</v>
      </c>
      <c r="D11" s="101">
        <v>7448</v>
      </c>
      <c r="E11" s="101">
        <v>9681</v>
      </c>
      <c r="F11" s="102"/>
      <c r="G11" s="103">
        <f>C11/$C$22</f>
        <v>23.1</v>
      </c>
      <c r="H11" s="103">
        <f>D11/$D$22</f>
        <v>20.239130434782609</v>
      </c>
      <c r="I11" s="103">
        <f>E11/$E$22</f>
        <v>18.335227272727273</v>
      </c>
      <c r="J11" s="102"/>
      <c r="K11" s="103">
        <f t="shared" si="0"/>
        <v>3</v>
      </c>
      <c r="L11" s="103">
        <f t="shared" si="1"/>
        <v>2.8042168674698797</v>
      </c>
      <c r="M11" s="103">
        <f t="shared" si="2"/>
        <v>3.0000000000000004</v>
      </c>
      <c r="N11" s="104">
        <f t="shared" si="3"/>
        <v>2.9347389558232932</v>
      </c>
    </row>
    <row r="12" spans="1:14" x14ac:dyDescent="0.25">
      <c r="A12" s="98">
        <v>3</v>
      </c>
      <c r="B12" s="99" t="s">
        <v>527</v>
      </c>
      <c r="C12" s="100">
        <v>0</v>
      </c>
      <c r="D12" s="101">
        <v>0</v>
      </c>
      <c r="E12" s="101">
        <v>0</v>
      </c>
      <c r="F12" s="102"/>
      <c r="G12" s="103">
        <f>C12/$C$17</f>
        <v>0</v>
      </c>
      <c r="H12" s="103">
        <f>D12/$D$17</f>
        <v>0</v>
      </c>
      <c r="I12" s="103">
        <f>E12/$E$17</f>
        <v>0</v>
      </c>
      <c r="J12" s="102"/>
      <c r="K12" s="103">
        <f t="shared" si="0"/>
        <v>0</v>
      </c>
      <c r="L12" s="103">
        <f t="shared" si="1"/>
        <v>0</v>
      </c>
      <c r="M12" s="103">
        <f t="shared" si="2"/>
        <v>0</v>
      </c>
      <c r="N12" s="104">
        <f t="shared" si="3"/>
        <v>0</v>
      </c>
    </row>
    <row r="13" spans="1:14" x14ac:dyDescent="0.25">
      <c r="A13" s="98">
        <v>4</v>
      </c>
      <c r="B13" s="99" t="s">
        <v>528</v>
      </c>
      <c r="C13" s="100">
        <v>883</v>
      </c>
      <c r="D13" s="101">
        <v>1502</v>
      </c>
      <c r="E13" s="101">
        <v>2242</v>
      </c>
      <c r="F13" s="102"/>
      <c r="G13" s="103">
        <f>C13/$C$22</f>
        <v>5.5187499999999998</v>
      </c>
      <c r="H13" s="103">
        <f>D13/$D$22</f>
        <v>4.0815217391304346</v>
      </c>
      <c r="I13" s="103">
        <f>E13/$E$22</f>
        <v>4.2462121212121211</v>
      </c>
      <c r="J13" s="102"/>
      <c r="K13" s="103">
        <f t="shared" si="0"/>
        <v>0.71672077922077915</v>
      </c>
      <c r="L13" s="103">
        <f t="shared" si="1"/>
        <v>0.56551204819277101</v>
      </c>
      <c r="M13" s="103">
        <f t="shared" si="2"/>
        <v>0.6947629377130462</v>
      </c>
      <c r="N13" s="104">
        <f t="shared" si="3"/>
        <v>0.65899858837553216</v>
      </c>
    </row>
    <row r="14" spans="1:14" x14ac:dyDescent="0.25">
      <c r="A14" s="98">
        <v>5</v>
      </c>
      <c r="B14" s="99" t="s">
        <v>529</v>
      </c>
      <c r="C14" s="100">
        <v>4246</v>
      </c>
      <c r="D14" s="101">
        <v>5069</v>
      </c>
      <c r="E14" s="101">
        <v>5057</v>
      </c>
      <c r="F14" s="102"/>
      <c r="G14" s="103">
        <f>C14/$C$22</f>
        <v>26.537500000000001</v>
      </c>
      <c r="H14" s="103">
        <f>D14/$D$22</f>
        <v>13.774456521739131</v>
      </c>
      <c r="I14" s="103">
        <f>E14/$E$22</f>
        <v>9.5776515151515156</v>
      </c>
      <c r="J14" s="102"/>
      <c r="K14" s="103">
        <f t="shared" si="0"/>
        <v>3.4464285714285716</v>
      </c>
      <c r="L14" s="103">
        <f t="shared" si="1"/>
        <v>1.9085090361445785</v>
      </c>
      <c r="M14" s="103">
        <f t="shared" si="2"/>
        <v>1.5670901766346454</v>
      </c>
      <c r="N14" s="104">
        <f t="shared" si="3"/>
        <v>2.3073425947359318</v>
      </c>
    </row>
    <row r="15" spans="1:14" x14ac:dyDescent="0.25">
      <c r="A15" s="106">
        <v>6</v>
      </c>
      <c r="B15" s="107" t="s">
        <v>530</v>
      </c>
      <c r="C15" s="108">
        <f>SUM(C10:C14)</f>
        <v>26966</v>
      </c>
      <c r="D15" s="109">
        <f>SUM(D10:D14)</f>
        <v>59983</v>
      </c>
      <c r="E15" s="109">
        <f>SUM(E10:E14)</f>
        <v>83377</v>
      </c>
      <c r="F15" s="102"/>
      <c r="G15" s="110">
        <f>C15/$C$22</f>
        <v>168.53749999999999</v>
      </c>
      <c r="H15" s="110">
        <f>D15/$D$22</f>
        <v>162.99728260869566</v>
      </c>
      <c r="I15" s="110">
        <f>E15/$E$22</f>
        <v>157.91098484848484</v>
      </c>
      <c r="J15" s="102"/>
      <c r="K15" s="103">
        <f t="shared" si="0"/>
        <v>21.887987012987011</v>
      </c>
      <c r="L15" s="103">
        <f t="shared" si="1"/>
        <v>22.583960843373493</v>
      </c>
      <c r="M15" s="103">
        <f t="shared" si="2"/>
        <v>25.837310195227765</v>
      </c>
      <c r="N15" s="111">
        <f t="shared" si="3"/>
        <v>23.436419350529423</v>
      </c>
    </row>
    <row r="16" spans="1:14" ht="15.75" thickBot="1" x14ac:dyDescent="0.3">
      <c r="A16" s="106">
        <v>7</v>
      </c>
      <c r="B16" s="112" t="s">
        <v>531</v>
      </c>
      <c r="C16" s="108">
        <f>C15*0.1</f>
        <v>2696.6000000000004</v>
      </c>
      <c r="D16" s="109">
        <f>D15*0.1</f>
        <v>5998.3</v>
      </c>
      <c r="E16" s="109">
        <f>E15*0.1</f>
        <v>8337.7000000000007</v>
      </c>
      <c r="F16" s="102"/>
      <c r="G16" s="110">
        <f>C16/$C$22</f>
        <v>16.853750000000002</v>
      </c>
      <c r="H16" s="110">
        <f>D16/$D$22</f>
        <v>16.299728260869564</v>
      </c>
      <c r="I16" s="110">
        <f>E16/$E$22</f>
        <v>15.791098484848487</v>
      </c>
      <c r="J16" s="102"/>
      <c r="K16" s="103">
        <f t="shared" si="0"/>
        <v>2.1887987012987016</v>
      </c>
      <c r="L16" s="103">
        <f t="shared" si="1"/>
        <v>2.2583960843373494</v>
      </c>
      <c r="M16" s="103">
        <f t="shared" si="2"/>
        <v>2.583731019522777</v>
      </c>
      <c r="N16" s="113">
        <f t="shared" si="3"/>
        <v>2.3436419350529429</v>
      </c>
    </row>
    <row r="17" spans="1:14" ht="15.75" thickBot="1" x14ac:dyDescent="0.3">
      <c r="A17" s="114">
        <v>8</v>
      </c>
      <c r="B17" s="115" t="s">
        <v>532</v>
      </c>
      <c r="C17" s="116">
        <f>C15+C16</f>
        <v>29662.6</v>
      </c>
      <c r="D17" s="117">
        <f>D15+D16</f>
        <v>65981.3</v>
      </c>
      <c r="E17" s="117">
        <f>E15+E16</f>
        <v>91714.7</v>
      </c>
      <c r="F17" s="102"/>
      <c r="G17" s="118">
        <f>C17/$C$22</f>
        <v>185.39124999999999</v>
      </c>
      <c r="H17" s="118">
        <f>D17/$D$22</f>
        <v>179.29701086956521</v>
      </c>
      <c r="I17" s="118">
        <f>E17/$E$22</f>
        <v>173.70208333333332</v>
      </c>
      <c r="J17" s="102"/>
      <c r="K17" s="118">
        <f>G17/$C$26</f>
        <v>24.076785714285712</v>
      </c>
      <c r="L17" s="118">
        <f t="shared" si="1"/>
        <v>24.842356927710842</v>
      </c>
      <c r="M17" s="119">
        <f t="shared" si="2"/>
        <v>28.421041214750542</v>
      </c>
      <c r="N17" s="120">
        <f>ROUND((K17+L17+M17)/3,2)</f>
        <v>25.78</v>
      </c>
    </row>
    <row r="18" spans="1:14" x14ac:dyDescent="0.25">
      <c r="A18" s="90"/>
      <c r="B18" s="90"/>
      <c r="C18" s="90"/>
      <c r="D18" s="90"/>
      <c r="E18" s="90"/>
      <c r="F18" s="90"/>
      <c r="G18" s="121"/>
      <c r="H18" s="121"/>
      <c r="I18" s="121"/>
      <c r="J18" s="90"/>
      <c r="K18" s="121"/>
      <c r="L18" s="121"/>
      <c r="M18" s="121"/>
      <c r="N18" s="122"/>
    </row>
    <row r="19" spans="1:14" x14ac:dyDescent="0.25">
      <c r="A19" s="173" t="s">
        <v>533</v>
      </c>
      <c r="B19" s="173"/>
      <c r="C19" s="173"/>
      <c r="D19" s="173"/>
      <c r="E19" s="173"/>
      <c r="F19" s="90"/>
      <c r="G19" s="90"/>
      <c r="H19" s="90"/>
      <c r="I19" s="90"/>
      <c r="J19" s="90"/>
      <c r="K19" s="90"/>
      <c r="L19" s="90"/>
      <c r="M19" s="90"/>
      <c r="N19" s="90"/>
    </row>
    <row r="20" spans="1:14" ht="28.5" x14ac:dyDescent="0.25">
      <c r="A20" s="94" t="s">
        <v>522</v>
      </c>
      <c r="B20" s="94" t="s">
        <v>523</v>
      </c>
      <c r="C20" s="94">
        <v>2015</v>
      </c>
      <c r="D20" s="94">
        <v>2016</v>
      </c>
      <c r="E20" s="94">
        <v>2017</v>
      </c>
      <c r="F20" s="90"/>
      <c r="G20" s="90"/>
      <c r="H20" s="90"/>
      <c r="I20" s="90"/>
      <c r="J20" s="90"/>
      <c r="K20" s="90"/>
      <c r="L20" s="90"/>
      <c r="M20" s="90"/>
      <c r="N20" s="90"/>
    </row>
    <row r="21" spans="1:14" x14ac:dyDescent="0.25">
      <c r="A21" s="73">
        <v>1</v>
      </c>
      <c r="B21" s="123" t="s">
        <v>534</v>
      </c>
      <c r="C21" s="124">
        <v>10</v>
      </c>
      <c r="D21" s="124">
        <v>23</v>
      </c>
      <c r="E21" s="124">
        <v>33</v>
      </c>
      <c r="F21" s="90"/>
      <c r="G21" s="90"/>
      <c r="H21" s="90"/>
      <c r="I21" s="90"/>
      <c r="J21" s="90"/>
      <c r="K21" s="90"/>
      <c r="L21" s="90"/>
      <c r="M21" s="90"/>
      <c r="N21" s="90"/>
    </row>
    <row r="22" spans="1:14" x14ac:dyDescent="0.25">
      <c r="A22" s="73">
        <v>2</v>
      </c>
      <c r="B22" s="125" t="s">
        <v>535</v>
      </c>
      <c r="C22" s="124">
        <f>C21*16</f>
        <v>160</v>
      </c>
      <c r="D22" s="124">
        <f>D21*16</f>
        <v>368</v>
      </c>
      <c r="E22" s="124">
        <f>E21*16</f>
        <v>528</v>
      </c>
      <c r="F22" s="90"/>
      <c r="G22" s="90"/>
      <c r="H22" s="90"/>
      <c r="I22" s="90"/>
      <c r="J22" s="90"/>
      <c r="K22" s="90"/>
      <c r="L22" s="90"/>
      <c r="M22" s="90"/>
      <c r="N22" s="90"/>
    </row>
    <row r="23" spans="1:14" x14ac:dyDescent="0.25">
      <c r="A23" s="73">
        <v>3</v>
      </c>
      <c r="B23" s="123" t="s">
        <v>536</v>
      </c>
      <c r="C23" s="124">
        <v>77</v>
      </c>
      <c r="D23" s="124">
        <v>173</v>
      </c>
      <c r="E23" s="124">
        <v>237</v>
      </c>
      <c r="F23" s="90"/>
      <c r="G23" s="90"/>
      <c r="H23" s="90"/>
      <c r="I23" s="90"/>
      <c r="J23" s="90"/>
      <c r="K23" s="90"/>
      <c r="L23" s="90"/>
      <c r="M23" s="90"/>
      <c r="N23" s="90"/>
    </row>
    <row r="24" spans="1:14" x14ac:dyDescent="0.25">
      <c r="A24" s="73">
        <v>4</v>
      </c>
      <c r="B24" s="123" t="s">
        <v>537</v>
      </c>
      <c r="C24" s="124">
        <v>1232</v>
      </c>
      <c r="D24" s="124">
        <v>2656</v>
      </c>
      <c r="E24" s="124">
        <v>3227</v>
      </c>
      <c r="F24" s="90"/>
      <c r="G24" s="90"/>
      <c r="H24" s="90"/>
      <c r="I24" s="90"/>
      <c r="J24" s="90"/>
      <c r="K24" s="90"/>
      <c r="L24" s="90"/>
      <c r="M24" s="90"/>
      <c r="N24" s="90"/>
    </row>
    <row r="25" spans="1:14" x14ac:dyDescent="0.25">
      <c r="A25" s="73">
        <v>5</v>
      </c>
      <c r="B25" s="123" t="s">
        <v>538</v>
      </c>
      <c r="C25" s="126">
        <f>C23/C21</f>
        <v>7.7</v>
      </c>
      <c r="D25" s="127">
        <f>D23/D21</f>
        <v>7.5217391304347823</v>
      </c>
      <c r="E25" s="127">
        <f>E23/E21</f>
        <v>7.1818181818181817</v>
      </c>
      <c r="F25" s="90"/>
      <c r="G25" s="90"/>
      <c r="H25" s="90"/>
      <c r="I25" s="90"/>
      <c r="J25" s="90"/>
      <c r="K25" s="90"/>
      <c r="L25" s="90"/>
      <c r="M25" s="90"/>
      <c r="N25" s="90"/>
    </row>
    <row r="26" spans="1:14" x14ac:dyDescent="0.25">
      <c r="A26" s="73">
        <v>6</v>
      </c>
      <c r="B26" s="123" t="s">
        <v>539</v>
      </c>
      <c r="C26" s="126">
        <f>C24/16/C21</f>
        <v>7.7</v>
      </c>
      <c r="D26" s="127">
        <f>D24/16/D21</f>
        <v>7.2173913043478262</v>
      </c>
      <c r="E26" s="127">
        <f>E24/16/E21</f>
        <v>6.1117424242424239</v>
      </c>
      <c r="F26" s="90"/>
      <c r="G26" s="90"/>
      <c r="H26" s="90"/>
      <c r="I26" s="90"/>
      <c r="J26" s="90"/>
      <c r="K26" s="90"/>
      <c r="L26" s="90"/>
      <c r="M26" s="90"/>
      <c r="N26" s="90"/>
    </row>
    <row r="27" spans="1:14" x14ac:dyDescent="0.25">
      <c r="A27" s="174" t="s">
        <v>540</v>
      </c>
      <c r="B27" s="174"/>
      <c r="C27" s="174"/>
      <c r="D27" s="174"/>
      <c r="E27" s="174"/>
      <c r="F27" s="90"/>
      <c r="G27" s="90"/>
      <c r="H27" s="90"/>
      <c r="I27" s="90"/>
      <c r="J27" s="90"/>
      <c r="K27" s="90"/>
      <c r="L27" s="90"/>
      <c r="M27" s="90"/>
      <c r="N27" s="90"/>
    </row>
    <row r="28" spans="1:14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 x14ac:dyDescent="0.25">
      <c r="A29" s="175" t="s">
        <v>541</v>
      </c>
      <c r="B29" s="175"/>
      <c r="C29" s="175"/>
      <c r="D29" s="175"/>
      <c r="E29" s="175"/>
      <c r="F29" s="90"/>
      <c r="G29" s="90"/>
      <c r="H29" s="90"/>
      <c r="I29" s="90"/>
      <c r="J29" s="90"/>
      <c r="K29" s="90"/>
      <c r="L29" s="90"/>
      <c r="M29" s="90"/>
      <c r="N29" s="90"/>
    </row>
    <row r="30" spans="1:14" ht="28.5" x14ac:dyDescent="0.25">
      <c r="A30" s="94" t="s">
        <v>522</v>
      </c>
      <c r="B30" s="128" t="s">
        <v>542</v>
      </c>
      <c r="C30" s="129">
        <v>2015</v>
      </c>
      <c r="D30" s="129">
        <v>2016</v>
      </c>
      <c r="E30" s="129">
        <v>2017</v>
      </c>
      <c r="F30" s="90"/>
      <c r="G30" s="90"/>
      <c r="H30" s="90"/>
      <c r="I30" s="90"/>
      <c r="J30" s="90"/>
      <c r="K30" s="90"/>
      <c r="L30" s="90"/>
      <c r="M30" s="90"/>
      <c r="N30" s="90"/>
    </row>
    <row r="31" spans="1:14" x14ac:dyDescent="0.25">
      <c r="A31" s="130">
        <v>1</v>
      </c>
      <c r="B31" s="125" t="s">
        <v>521</v>
      </c>
      <c r="C31" s="131">
        <f>C17/C22</f>
        <v>185.39124999999999</v>
      </c>
      <c r="D31" s="131">
        <f>D17/D22</f>
        <v>179.29701086956521</v>
      </c>
      <c r="E31" s="131">
        <f>E17/E22</f>
        <v>173.70208333333332</v>
      </c>
      <c r="F31" s="90"/>
      <c r="G31" s="90"/>
      <c r="H31" s="90"/>
      <c r="I31" s="90"/>
      <c r="J31" s="90"/>
      <c r="K31" s="90"/>
      <c r="L31" s="90"/>
      <c r="M31" s="90"/>
      <c r="N31" s="90"/>
    </row>
    <row r="32" spans="1:14" ht="15.75" thickBot="1" x14ac:dyDescent="0.3">
      <c r="A32" s="132">
        <v>2</v>
      </c>
      <c r="B32" s="133" t="s">
        <v>543</v>
      </c>
      <c r="C32" s="134">
        <f>C31/C26</f>
        <v>24.076785714285712</v>
      </c>
      <c r="D32" s="134">
        <f>D31/D26</f>
        <v>24.842356927710842</v>
      </c>
      <c r="E32" s="134">
        <f>E31/E26</f>
        <v>28.421041214750542</v>
      </c>
      <c r="F32" s="90"/>
      <c r="G32" s="90"/>
      <c r="H32" s="90"/>
      <c r="I32" s="90"/>
      <c r="J32" s="90"/>
      <c r="K32" s="90"/>
      <c r="L32" s="90"/>
      <c r="M32" s="90"/>
      <c r="N32" s="90"/>
    </row>
    <row r="33" spans="1:14" ht="30" thickBot="1" x14ac:dyDescent="0.3">
      <c r="A33" s="135">
        <v>3</v>
      </c>
      <c r="B33" s="136" t="s">
        <v>544</v>
      </c>
      <c r="C33" s="167">
        <f>ROUND((C32+D32+E32)/3,2)</f>
        <v>25.78</v>
      </c>
      <c r="D33" s="167"/>
      <c r="E33" s="167"/>
      <c r="F33" s="90"/>
      <c r="G33" s="90"/>
      <c r="H33" s="90"/>
      <c r="I33" s="90"/>
      <c r="J33" s="90"/>
      <c r="K33" s="90"/>
      <c r="L33" s="90"/>
      <c r="M33" s="90"/>
      <c r="N33" s="90"/>
    </row>
    <row r="34" spans="1:14" x14ac:dyDescent="0.2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4" ht="34.9" customHeight="1" x14ac:dyDescent="0.25">
      <c r="A35" s="168" t="s">
        <v>545</v>
      </c>
      <c r="B35" s="168"/>
      <c r="C35" s="168"/>
      <c r="D35" s="168"/>
      <c r="E35" s="168"/>
      <c r="F35" s="137"/>
      <c r="G35" s="90"/>
      <c r="H35" s="90"/>
      <c r="I35" s="90"/>
      <c r="J35" s="90"/>
      <c r="K35" s="90"/>
      <c r="L35" s="90"/>
      <c r="M35" s="90"/>
      <c r="N35" s="90"/>
    </row>
    <row r="36" spans="1:14" x14ac:dyDescent="0.25">
      <c r="A36" s="138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</sheetData>
  <mergeCells count="12">
    <mergeCell ref="C33:E33"/>
    <mergeCell ref="A35:E35"/>
    <mergeCell ref="H1:N1"/>
    <mergeCell ref="L2:N2"/>
    <mergeCell ref="A4:N4"/>
    <mergeCell ref="A5:N5"/>
    <mergeCell ref="A7:N7"/>
    <mergeCell ref="G8:I8"/>
    <mergeCell ref="K8:N8"/>
    <mergeCell ref="A19:E19"/>
    <mergeCell ref="A27:E27"/>
    <mergeCell ref="A29:E29"/>
  </mergeCells>
  <pageMargins left="0.70866141732283516" right="0.70866141732283516" top="0.74803149606299213" bottom="0.74803149606299213" header="0.31496062992126012" footer="0.31496062992126012"/>
  <pageSetup paperSize="0" scale="69" fitToWidth="0" fitToHeight="0" orientation="landscape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8" defaultRowHeight="15" x14ac:dyDescent="0.25"/>
  <cols>
    <col min="1" max="1" width="8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/>
  </sheetViews>
  <sheetFormatPr defaultColWidth="8" defaultRowHeight="15" x14ac:dyDescent="0.25"/>
  <cols>
    <col min="1" max="1" width="5.375" customWidth="1"/>
    <col min="2" max="2" width="7.25" customWidth="1"/>
    <col min="3" max="4" width="12.5" customWidth="1"/>
    <col min="5" max="5" width="13.25" customWidth="1"/>
    <col min="6" max="8" width="11.25" customWidth="1"/>
    <col min="9" max="9" width="9.375" customWidth="1"/>
    <col min="10" max="10" width="8.75" customWidth="1"/>
    <col min="11" max="11" width="8" customWidth="1"/>
  </cols>
  <sheetData>
    <row r="1" spans="1:11" ht="51.75" customHeight="1" x14ac:dyDescent="0.25">
      <c r="F1" s="141" t="s">
        <v>0</v>
      </c>
      <c r="G1" s="141"/>
      <c r="H1" s="141"/>
      <c r="I1" s="141"/>
      <c r="J1" s="141"/>
      <c r="K1" s="141"/>
    </row>
    <row r="2" spans="1:11" ht="18.75" customHeight="1" x14ac:dyDescent="0.3">
      <c r="A2" s="15"/>
      <c r="B2" s="15"/>
      <c r="I2" s="145" t="s">
        <v>25</v>
      </c>
      <c r="J2" s="145"/>
      <c r="K2" s="145"/>
    </row>
    <row r="3" spans="1:11" x14ac:dyDescent="0.25">
      <c r="A3" s="15"/>
      <c r="B3" s="15"/>
    </row>
    <row r="4" spans="1:11" x14ac:dyDescent="0.25">
      <c r="A4" s="15"/>
      <c r="B4" s="15"/>
    </row>
    <row r="5" spans="1:11" ht="18.75" x14ac:dyDescent="0.3">
      <c r="A5" s="15"/>
      <c r="B5" s="143" t="s">
        <v>26</v>
      </c>
      <c r="C5" s="143"/>
      <c r="D5" s="143"/>
      <c r="E5" s="143"/>
      <c r="F5" s="143"/>
      <c r="G5" s="143"/>
      <c r="H5" s="143"/>
      <c r="I5" s="16"/>
      <c r="J5" s="16"/>
      <c r="K5" s="16"/>
    </row>
    <row r="6" spans="1:11" x14ac:dyDescent="0.25">
      <c r="A6" s="15"/>
      <c r="B6" s="15"/>
    </row>
    <row r="7" spans="1:11" ht="78.75" x14ac:dyDescent="0.25">
      <c r="A7" s="17" t="s">
        <v>27</v>
      </c>
      <c r="B7" s="17" t="s">
        <v>28</v>
      </c>
      <c r="C7" s="18" t="s">
        <v>29</v>
      </c>
      <c r="D7" s="18" t="s">
        <v>30</v>
      </c>
      <c r="E7" s="18" t="s">
        <v>31</v>
      </c>
      <c r="F7" s="18" t="s">
        <v>32</v>
      </c>
      <c r="G7" s="18" t="s">
        <v>33</v>
      </c>
      <c r="H7" s="18" t="s">
        <v>34</v>
      </c>
      <c r="I7" s="18" t="s">
        <v>35</v>
      </c>
      <c r="J7" s="18" t="s">
        <v>36</v>
      </c>
      <c r="K7" s="18" t="s">
        <v>37</v>
      </c>
    </row>
    <row r="8" spans="1:11" ht="31.5" x14ac:dyDescent="0.25">
      <c r="A8" s="2">
        <v>1</v>
      </c>
      <c r="B8" s="2">
        <v>2</v>
      </c>
      <c r="C8" s="3">
        <v>3</v>
      </c>
      <c r="D8" s="3">
        <v>4</v>
      </c>
      <c r="E8" s="3">
        <v>5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  <c r="K8" s="3" t="s">
        <v>43</v>
      </c>
    </row>
    <row r="9" spans="1:11" ht="15.75" x14ac:dyDescent="0.25">
      <c r="A9" s="146" t="s">
        <v>22</v>
      </c>
      <c r="B9" s="146"/>
      <c r="C9" s="146"/>
      <c r="D9" s="20">
        <f t="shared" ref="D9:K9" si="0">SUM(D10:D309)</f>
        <v>39000</v>
      </c>
      <c r="E9" s="20">
        <f t="shared" si="0"/>
        <v>44500</v>
      </c>
      <c r="F9" s="20">
        <f t="shared" si="0"/>
        <v>9500</v>
      </c>
      <c r="G9" s="20">
        <f t="shared" si="0"/>
        <v>4000</v>
      </c>
      <c r="H9" s="20">
        <f t="shared" si="0"/>
        <v>35000</v>
      </c>
      <c r="I9" s="20">
        <f t="shared" si="0"/>
        <v>1</v>
      </c>
      <c r="J9" s="20">
        <f t="shared" si="0"/>
        <v>3999.9999999999995</v>
      </c>
      <c r="K9" s="20">
        <f t="shared" si="0"/>
        <v>39000</v>
      </c>
    </row>
    <row r="10" spans="1:11" ht="15.75" x14ac:dyDescent="0.25">
      <c r="A10" s="2">
        <v>1</v>
      </c>
      <c r="B10" s="2" t="s">
        <v>44</v>
      </c>
      <c r="C10" s="2">
        <v>100</v>
      </c>
      <c r="D10" s="7">
        <v>5000</v>
      </c>
      <c r="E10" s="7">
        <v>5000</v>
      </c>
      <c r="F10" s="7">
        <f t="shared" ref="F10:F18" si="1">IF(E10-D10&lt;=0,0,E10-D10)</f>
        <v>0</v>
      </c>
      <c r="G10" s="7">
        <f t="shared" ref="G10:G18" si="2">IF(E10&lt;D10,D10-E10,0)</f>
        <v>0</v>
      </c>
      <c r="H10" s="7">
        <f t="shared" ref="H10:H18" si="3">D10-G10</f>
        <v>5000</v>
      </c>
      <c r="I10" s="21">
        <f t="shared" ref="I10:I18" si="4">IF(F10&gt;0,F10/$F$9,0)</f>
        <v>0</v>
      </c>
      <c r="J10" s="22">
        <f t="shared" ref="J10:J18" si="5">I10*$G$9</f>
        <v>0</v>
      </c>
      <c r="K10" s="23">
        <f t="shared" ref="K10:K18" si="6">IF(F10&gt;=0,IF(G10&gt;0,E10,D10+J10),E10)</f>
        <v>5000</v>
      </c>
    </row>
    <row r="11" spans="1:11" ht="15.75" x14ac:dyDescent="0.25">
      <c r="A11" s="2">
        <v>2</v>
      </c>
      <c r="B11" s="2" t="s">
        <v>45</v>
      </c>
      <c r="C11" s="2">
        <v>100</v>
      </c>
      <c r="D11" s="7">
        <v>5000</v>
      </c>
      <c r="E11" s="7">
        <v>4000</v>
      </c>
      <c r="F11" s="7">
        <f t="shared" si="1"/>
        <v>0</v>
      </c>
      <c r="G11" s="7">
        <f t="shared" si="2"/>
        <v>1000</v>
      </c>
      <c r="H11" s="7">
        <f t="shared" si="3"/>
        <v>4000</v>
      </c>
      <c r="I11" s="21">
        <f t="shared" si="4"/>
        <v>0</v>
      </c>
      <c r="J11" s="22">
        <f t="shared" si="5"/>
        <v>0</v>
      </c>
      <c r="K11" s="23">
        <f t="shared" si="6"/>
        <v>4000</v>
      </c>
    </row>
    <row r="12" spans="1:11" ht="15.75" x14ac:dyDescent="0.25">
      <c r="A12" s="24">
        <v>3</v>
      </c>
      <c r="B12" s="24" t="s">
        <v>46</v>
      </c>
      <c r="C12" s="24">
        <v>70</v>
      </c>
      <c r="D12" s="25">
        <v>3500</v>
      </c>
      <c r="E12" s="25">
        <v>6000</v>
      </c>
      <c r="F12" s="7">
        <f t="shared" si="1"/>
        <v>2500</v>
      </c>
      <c r="G12" s="7">
        <f t="shared" si="2"/>
        <v>0</v>
      </c>
      <c r="H12" s="7">
        <f t="shared" si="3"/>
        <v>3500</v>
      </c>
      <c r="I12" s="21">
        <f t="shared" si="4"/>
        <v>0.26315789473684209</v>
      </c>
      <c r="J12" s="22">
        <f t="shared" si="5"/>
        <v>1052.6315789473683</v>
      </c>
      <c r="K12" s="23">
        <f t="shared" si="6"/>
        <v>4552.6315789473683</v>
      </c>
    </row>
    <row r="13" spans="1:11" ht="15.75" x14ac:dyDescent="0.25">
      <c r="A13" s="24">
        <v>4</v>
      </c>
      <c r="B13" s="24" t="s">
        <v>47</v>
      </c>
      <c r="C13" s="24">
        <v>100</v>
      </c>
      <c r="D13" s="25">
        <v>5000</v>
      </c>
      <c r="E13" s="25">
        <v>3500</v>
      </c>
      <c r="F13" s="7">
        <f t="shared" si="1"/>
        <v>0</v>
      </c>
      <c r="G13" s="7">
        <f t="shared" si="2"/>
        <v>1500</v>
      </c>
      <c r="H13" s="7">
        <f t="shared" si="3"/>
        <v>3500</v>
      </c>
      <c r="I13" s="21">
        <f t="shared" si="4"/>
        <v>0</v>
      </c>
      <c r="J13" s="22">
        <f t="shared" si="5"/>
        <v>0</v>
      </c>
      <c r="K13" s="23">
        <f t="shared" si="6"/>
        <v>3500</v>
      </c>
    </row>
    <row r="14" spans="1:11" ht="15.75" x14ac:dyDescent="0.25">
      <c r="A14" s="24">
        <v>5</v>
      </c>
      <c r="B14" s="24" t="s">
        <v>48</v>
      </c>
      <c r="C14" s="24">
        <v>70</v>
      </c>
      <c r="D14" s="25">
        <v>3500</v>
      </c>
      <c r="E14" s="25">
        <v>7000</v>
      </c>
      <c r="F14" s="7">
        <f t="shared" si="1"/>
        <v>3500</v>
      </c>
      <c r="G14" s="7">
        <f t="shared" si="2"/>
        <v>0</v>
      </c>
      <c r="H14" s="7">
        <f t="shared" si="3"/>
        <v>3500</v>
      </c>
      <c r="I14" s="21">
        <f t="shared" si="4"/>
        <v>0.36842105263157893</v>
      </c>
      <c r="J14" s="22">
        <f t="shared" si="5"/>
        <v>1473.6842105263156</v>
      </c>
      <c r="K14" s="23">
        <f t="shared" si="6"/>
        <v>4973.6842105263158</v>
      </c>
    </row>
    <row r="15" spans="1:11" ht="15.75" x14ac:dyDescent="0.25">
      <c r="A15" s="2">
        <v>6</v>
      </c>
      <c r="B15" s="2" t="s">
        <v>49</v>
      </c>
      <c r="C15" s="2">
        <v>70</v>
      </c>
      <c r="D15" s="7">
        <v>3500</v>
      </c>
      <c r="E15" s="7">
        <v>5000</v>
      </c>
      <c r="F15" s="7">
        <f t="shared" si="1"/>
        <v>1500</v>
      </c>
      <c r="G15" s="7">
        <f t="shared" si="2"/>
        <v>0</v>
      </c>
      <c r="H15" s="7">
        <f t="shared" si="3"/>
        <v>3500</v>
      </c>
      <c r="I15" s="21">
        <f t="shared" si="4"/>
        <v>0.15789473684210525</v>
      </c>
      <c r="J15" s="22">
        <f t="shared" si="5"/>
        <v>631.57894736842104</v>
      </c>
      <c r="K15" s="23">
        <f t="shared" si="6"/>
        <v>4131.5789473684208</v>
      </c>
    </row>
    <row r="16" spans="1:11" ht="15.75" x14ac:dyDescent="0.25">
      <c r="A16" s="2">
        <v>7</v>
      </c>
      <c r="B16" s="2" t="s">
        <v>50</v>
      </c>
      <c r="C16" s="2">
        <v>100</v>
      </c>
      <c r="D16" s="7">
        <v>5000</v>
      </c>
      <c r="E16" s="7">
        <v>3500</v>
      </c>
      <c r="F16" s="7">
        <f t="shared" si="1"/>
        <v>0</v>
      </c>
      <c r="G16" s="7">
        <f t="shared" si="2"/>
        <v>1500</v>
      </c>
      <c r="H16" s="7">
        <f t="shared" si="3"/>
        <v>3500</v>
      </c>
      <c r="I16" s="21">
        <f t="shared" si="4"/>
        <v>0</v>
      </c>
      <c r="J16" s="22">
        <f t="shared" si="5"/>
        <v>0</v>
      </c>
      <c r="K16" s="23">
        <f t="shared" si="6"/>
        <v>3500</v>
      </c>
    </row>
    <row r="17" spans="1:11" ht="15.75" x14ac:dyDescent="0.25">
      <c r="A17" s="2">
        <v>8</v>
      </c>
      <c r="B17" s="2" t="s">
        <v>51</v>
      </c>
      <c r="C17" s="2">
        <v>70</v>
      </c>
      <c r="D17" s="7">
        <v>3500</v>
      </c>
      <c r="E17" s="7">
        <v>3500</v>
      </c>
      <c r="F17" s="7">
        <f t="shared" si="1"/>
        <v>0</v>
      </c>
      <c r="G17" s="7">
        <f t="shared" si="2"/>
        <v>0</v>
      </c>
      <c r="H17" s="7">
        <f t="shared" si="3"/>
        <v>3500</v>
      </c>
      <c r="I17" s="21">
        <f t="shared" si="4"/>
        <v>0</v>
      </c>
      <c r="J17" s="22">
        <f t="shared" si="5"/>
        <v>0</v>
      </c>
      <c r="K17" s="23">
        <f t="shared" si="6"/>
        <v>3500</v>
      </c>
    </row>
    <row r="18" spans="1:11" ht="15.75" x14ac:dyDescent="0.25">
      <c r="A18" s="2">
        <v>9</v>
      </c>
      <c r="B18" s="2" t="s">
        <v>52</v>
      </c>
      <c r="C18" s="2">
        <v>100</v>
      </c>
      <c r="D18" s="7">
        <v>5000</v>
      </c>
      <c r="E18" s="7">
        <v>7000</v>
      </c>
      <c r="F18" s="7">
        <f t="shared" si="1"/>
        <v>2000</v>
      </c>
      <c r="G18" s="7">
        <f t="shared" si="2"/>
        <v>0</v>
      </c>
      <c r="H18" s="7">
        <f t="shared" si="3"/>
        <v>5000</v>
      </c>
      <c r="I18" s="21">
        <f t="shared" si="4"/>
        <v>0.21052631578947367</v>
      </c>
      <c r="J18" s="22">
        <f t="shared" si="5"/>
        <v>842.10526315789468</v>
      </c>
      <c r="K18" s="23">
        <f t="shared" si="6"/>
        <v>5842.105263157895</v>
      </c>
    </row>
    <row r="19" spans="1:11" x14ac:dyDescent="0.25">
      <c r="A19" s="15"/>
      <c r="B19" s="15"/>
    </row>
    <row r="20" spans="1:11" x14ac:dyDescent="0.25">
      <c r="A20" s="15"/>
      <c r="B20" s="15"/>
    </row>
    <row r="21" spans="1:11" ht="39" customHeight="1" x14ac:dyDescent="0.25">
      <c r="A21" s="147" t="s">
        <v>53</v>
      </c>
      <c r="B21" s="147"/>
      <c r="C21" s="147"/>
      <c r="D21" s="147"/>
      <c r="E21" s="147"/>
      <c r="F21" s="147"/>
      <c r="G21" s="147"/>
      <c r="H21" s="147"/>
      <c r="I21" s="147"/>
      <c r="J21" s="147"/>
    </row>
  </sheetData>
  <mergeCells count="5">
    <mergeCell ref="F1:K1"/>
    <mergeCell ref="I2:K2"/>
    <mergeCell ref="B5:H5"/>
    <mergeCell ref="A9:C9"/>
    <mergeCell ref="A21:J21"/>
  </mergeCells>
  <conditionalFormatting sqref="J10:J18">
    <cfRule type="cellIs" dxfId="0" priority="1" stopIfTrue="1" operator="greaterThan">
      <formula>0</formula>
    </cfRule>
  </conditionalFormatting>
  <pageMargins left="0.70866141732283516" right="0.70866141732283516" top="0.74803149606299213" bottom="0.74803149606299213" header="0.31496062992126012" footer="0.31496062992126012"/>
  <pageSetup paperSize="0" scale="8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workbookViewId="0"/>
  </sheetViews>
  <sheetFormatPr defaultColWidth="8" defaultRowHeight="15" x14ac:dyDescent="0.25"/>
  <cols>
    <col min="1" max="1" width="23.75" customWidth="1"/>
    <col min="2" max="2" width="25.25" customWidth="1"/>
    <col min="3" max="3" width="11.75" customWidth="1"/>
    <col min="4" max="4" width="11.25" customWidth="1"/>
    <col min="5" max="5" width="13.25" customWidth="1"/>
    <col min="6" max="6" width="10.25" customWidth="1"/>
    <col min="7" max="7" width="8" customWidth="1"/>
    <col min="8" max="8" width="11.25" customWidth="1"/>
    <col min="9" max="9" width="11.75" customWidth="1"/>
    <col min="10" max="10" width="11" customWidth="1"/>
    <col min="11" max="11" width="14.875" customWidth="1"/>
    <col min="12" max="12" width="8" customWidth="1"/>
  </cols>
  <sheetData>
    <row r="1" spans="1:12" ht="52.5" customHeight="1" x14ac:dyDescent="0.25">
      <c r="F1" s="141" t="s">
        <v>0</v>
      </c>
      <c r="G1" s="141"/>
      <c r="H1" s="141"/>
      <c r="I1" s="141"/>
      <c r="J1" s="141"/>
      <c r="K1" s="141"/>
      <c r="L1" s="141"/>
    </row>
    <row r="2" spans="1:12" ht="18.75" customHeight="1" x14ac:dyDescent="0.3">
      <c r="I2" s="145" t="s">
        <v>54</v>
      </c>
      <c r="J2" s="145"/>
      <c r="K2" s="145"/>
      <c r="L2" s="145"/>
    </row>
    <row r="4" spans="1:12" ht="18.75" x14ac:dyDescent="0.3">
      <c r="A4" s="143" t="s">
        <v>55</v>
      </c>
      <c r="B4" s="143"/>
      <c r="C4" s="143"/>
      <c r="D4" s="143"/>
      <c r="E4" s="143"/>
      <c r="F4" s="143"/>
    </row>
    <row r="6" spans="1:12" ht="15.75" x14ac:dyDescent="0.25">
      <c r="A6" s="148" t="s">
        <v>56</v>
      </c>
      <c r="B6" s="148" t="s">
        <v>57</v>
      </c>
      <c r="C6" s="144" t="s">
        <v>58</v>
      </c>
      <c r="D6" s="144"/>
    </row>
    <row r="7" spans="1:12" ht="63" x14ac:dyDescent="0.25">
      <c r="A7" s="148"/>
      <c r="B7" s="148"/>
      <c r="C7" s="3" t="s">
        <v>59</v>
      </c>
      <c r="D7" s="3" t="s">
        <v>60</v>
      </c>
      <c r="F7" s="26"/>
      <c r="G7" s="26"/>
      <c r="H7" s="26"/>
      <c r="I7" s="26"/>
      <c r="J7" s="26"/>
    </row>
    <row r="8" spans="1:12" ht="15.75" x14ac:dyDescent="0.25">
      <c r="A8" s="6" t="s">
        <v>61</v>
      </c>
      <c r="B8" s="24">
        <v>400</v>
      </c>
      <c r="C8" s="2">
        <v>400</v>
      </c>
      <c r="D8" s="2"/>
    </row>
    <row r="9" spans="1:12" ht="15.75" x14ac:dyDescent="0.25">
      <c r="A9" s="6" t="s">
        <v>62</v>
      </c>
      <c r="B9" s="24">
        <v>150</v>
      </c>
      <c r="C9" s="2"/>
      <c r="D9" s="2"/>
    </row>
    <row r="10" spans="1:12" ht="15.75" x14ac:dyDescent="0.25">
      <c r="A10" s="6" t="s">
        <v>63</v>
      </c>
      <c r="B10" s="24">
        <v>200</v>
      </c>
      <c r="C10" s="2"/>
      <c r="D10" s="2"/>
    </row>
    <row r="11" spans="1:12" ht="15.75" x14ac:dyDescent="0.25">
      <c r="A11" s="6" t="s">
        <v>64</v>
      </c>
      <c r="B11" s="24">
        <v>120</v>
      </c>
      <c r="C11" s="2"/>
      <c r="D11" s="2"/>
    </row>
    <row r="12" spans="1:12" ht="15.75" x14ac:dyDescent="0.25">
      <c r="A12" s="6" t="s">
        <v>65</v>
      </c>
      <c r="B12" s="24">
        <v>500</v>
      </c>
      <c r="C12" s="2"/>
      <c r="D12" s="2">
        <f>B12</f>
        <v>500</v>
      </c>
    </row>
    <row r="13" spans="1:12" ht="15.75" x14ac:dyDescent="0.25">
      <c r="A13" s="19" t="s">
        <v>22</v>
      </c>
      <c r="B13" s="27">
        <f>SUM(B8:B12)</f>
        <v>1370</v>
      </c>
      <c r="C13" s="27">
        <f>SUM(C8:C12)</f>
        <v>400</v>
      </c>
      <c r="D13" s="27">
        <f>SUM(D8:D12)</f>
        <v>500</v>
      </c>
      <c r="F13" s="28"/>
      <c r="G13" s="28"/>
      <c r="H13" s="28"/>
      <c r="I13" s="28"/>
      <c r="J13" s="28"/>
    </row>
    <row r="14" spans="1:12" ht="15.75" x14ac:dyDescent="0.25">
      <c r="A14" s="29"/>
      <c r="B14" s="29"/>
      <c r="C14" s="150">
        <f>C13+D13</f>
        <v>900</v>
      </c>
      <c r="D14" s="150"/>
    </row>
    <row r="15" spans="1:12" ht="15.75" x14ac:dyDescent="0.25">
      <c r="A15" s="29"/>
      <c r="B15" s="29"/>
      <c r="C15" s="29"/>
      <c r="D15" s="30"/>
      <c r="E15" s="30"/>
    </row>
    <row r="16" spans="1:12" ht="15.75" x14ac:dyDescent="0.25">
      <c r="A16" s="151" t="s">
        <v>66</v>
      </c>
      <c r="B16" s="148" t="s">
        <v>67</v>
      </c>
      <c r="C16" s="148" t="s">
        <v>68</v>
      </c>
      <c r="D16" s="148" t="s">
        <v>69</v>
      </c>
      <c r="E16" s="149" t="s">
        <v>70</v>
      </c>
      <c r="F16" s="148" t="s">
        <v>71</v>
      </c>
      <c r="G16" s="144" t="s">
        <v>72</v>
      </c>
      <c r="H16" s="144"/>
      <c r="I16" s="144"/>
      <c r="J16" s="148" t="s">
        <v>73</v>
      </c>
    </row>
    <row r="17" spans="1:10" ht="66.75" customHeight="1" x14ac:dyDescent="0.25">
      <c r="A17" s="151"/>
      <c r="B17" s="148"/>
      <c r="C17" s="148"/>
      <c r="D17" s="148"/>
      <c r="E17" s="149"/>
      <c r="F17" s="148"/>
      <c r="G17" s="18" t="s">
        <v>74</v>
      </c>
      <c r="H17" s="18" t="s">
        <v>75</v>
      </c>
      <c r="I17" s="18" t="s">
        <v>76</v>
      </c>
      <c r="J17" s="148"/>
    </row>
    <row r="18" spans="1:10" x14ac:dyDescent="0.25">
      <c r="A18" s="31">
        <v>1</v>
      </c>
      <c r="B18" s="32">
        <v>2</v>
      </c>
      <c r="C18" s="33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  <c r="J18" s="32" t="s">
        <v>77</v>
      </c>
    </row>
    <row r="19" spans="1:10" ht="15.75" x14ac:dyDescent="0.25">
      <c r="A19" s="149" t="s">
        <v>78</v>
      </c>
      <c r="B19" s="148" t="s">
        <v>79</v>
      </c>
      <c r="C19" s="18" t="s">
        <v>80</v>
      </c>
      <c r="D19" s="34">
        <v>900</v>
      </c>
      <c r="E19" s="35">
        <v>1370</v>
      </c>
      <c r="F19" s="17">
        <v>800</v>
      </c>
      <c r="G19" s="17" t="e">
        <f>#REF!</f>
        <v>#REF!</v>
      </c>
      <c r="H19" s="17">
        <v>0</v>
      </c>
      <c r="I19" s="17" t="e">
        <f>G19+H19</f>
        <v>#REF!</v>
      </c>
      <c r="J19" s="17" t="e">
        <f>I19-D19</f>
        <v>#REF!</v>
      </c>
    </row>
    <row r="20" spans="1:10" ht="15.75" x14ac:dyDescent="0.25">
      <c r="A20" s="149"/>
      <c r="B20" s="148"/>
      <c r="C20" s="18" t="s">
        <v>81</v>
      </c>
      <c r="D20" s="34">
        <v>0</v>
      </c>
      <c r="E20" s="35">
        <v>1370</v>
      </c>
      <c r="F20" s="17">
        <v>800</v>
      </c>
      <c r="G20" s="17" t="e">
        <f>#REF!</f>
        <v>#REF!</v>
      </c>
      <c r="H20" s="17">
        <v>0</v>
      </c>
      <c r="I20" s="17" t="e">
        <f>G20+H20</f>
        <v>#REF!</v>
      </c>
      <c r="J20" s="2" t="e">
        <f>I20-D20</f>
        <v>#REF!</v>
      </c>
    </row>
    <row r="21" spans="1:10" ht="15.75" x14ac:dyDescent="0.25">
      <c r="A21" s="149"/>
      <c r="B21" s="148"/>
      <c r="C21" s="18" t="s">
        <v>82</v>
      </c>
      <c r="D21" s="34">
        <v>900</v>
      </c>
      <c r="E21" s="35">
        <v>2000</v>
      </c>
      <c r="F21" s="17">
        <v>800</v>
      </c>
      <c r="G21" s="17" t="e">
        <f>#REF!</f>
        <v>#REF!</v>
      </c>
      <c r="H21" s="17">
        <v>0</v>
      </c>
      <c r="I21" s="17" t="e">
        <f>G21+H21</f>
        <v>#REF!</v>
      </c>
      <c r="J21" s="17" t="e">
        <f>I21-D21</f>
        <v>#REF!</v>
      </c>
    </row>
    <row r="22" spans="1:10" ht="15.75" x14ac:dyDescent="0.25">
      <c r="A22" s="149"/>
      <c r="B22" s="148"/>
      <c r="C22" s="18" t="s">
        <v>83</v>
      </c>
      <c r="D22" s="34">
        <v>900</v>
      </c>
      <c r="E22" s="35">
        <v>500</v>
      </c>
      <c r="F22" s="17">
        <v>800</v>
      </c>
      <c r="G22" s="17" t="e">
        <f>#REF!</f>
        <v>#REF!</v>
      </c>
      <c r="H22" s="17">
        <v>0</v>
      </c>
      <c r="I22" s="17" t="e">
        <f>G22+H22</f>
        <v>#REF!</v>
      </c>
      <c r="J22" s="17" t="e">
        <f>I22-D22</f>
        <v>#REF!</v>
      </c>
    </row>
    <row r="23" spans="1:10" ht="15.75" x14ac:dyDescent="0.25">
      <c r="A23" s="36"/>
      <c r="B23" s="6"/>
      <c r="C23" s="6"/>
      <c r="D23" s="37"/>
      <c r="E23" s="17"/>
      <c r="F23" s="17"/>
      <c r="G23" s="17"/>
      <c r="H23" s="17"/>
      <c r="I23" s="17"/>
      <c r="J23" s="17"/>
    </row>
    <row r="24" spans="1:10" ht="15.75" x14ac:dyDescent="0.25">
      <c r="A24" s="149" t="s">
        <v>84</v>
      </c>
      <c r="B24" s="148" t="s">
        <v>85</v>
      </c>
      <c r="C24" s="18" t="s">
        <v>86</v>
      </c>
      <c r="D24" s="34">
        <v>900</v>
      </c>
      <c r="E24" s="35">
        <v>1370</v>
      </c>
      <c r="F24" s="17">
        <v>800</v>
      </c>
      <c r="G24" s="17" t="e">
        <f>#REF!</f>
        <v>#REF!</v>
      </c>
      <c r="H24" s="17" t="e">
        <f>E24-#REF!</f>
        <v>#REF!</v>
      </c>
      <c r="I24" s="17" t="e">
        <f>G24+H24</f>
        <v>#REF!</v>
      </c>
      <c r="J24" s="17" t="e">
        <f>I24-D24</f>
        <v>#REF!</v>
      </c>
    </row>
    <row r="25" spans="1:10" ht="15.75" x14ac:dyDescent="0.25">
      <c r="A25" s="149"/>
      <c r="B25" s="148"/>
      <c r="C25" s="18" t="s">
        <v>87</v>
      </c>
      <c r="D25" s="34">
        <v>0</v>
      </c>
      <c r="E25" s="35">
        <v>1370</v>
      </c>
      <c r="F25" s="17">
        <v>800</v>
      </c>
      <c r="G25" s="17" t="e">
        <f>#REF!</f>
        <v>#REF!</v>
      </c>
      <c r="H25" s="17">
        <v>0</v>
      </c>
      <c r="I25" s="17" t="e">
        <f>G25+H25</f>
        <v>#REF!</v>
      </c>
      <c r="J25" s="17" t="e">
        <f>I25-D25</f>
        <v>#REF!</v>
      </c>
    </row>
    <row r="26" spans="1:10" ht="15.75" x14ac:dyDescent="0.25">
      <c r="A26" s="149"/>
      <c r="B26" s="148"/>
      <c r="C26" s="18" t="s">
        <v>88</v>
      </c>
      <c r="D26" s="34">
        <v>900</v>
      </c>
      <c r="E26" s="35">
        <v>2000</v>
      </c>
      <c r="F26" s="17">
        <v>800</v>
      </c>
      <c r="G26" s="17" t="e">
        <f>#REF!</f>
        <v>#REF!</v>
      </c>
      <c r="H26" s="17">
        <f>D26</f>
        <v>900</v>
      </c>
      <c r="I26" s="17" t="e">
        <f>G26+H26</f>
        <v>#REF!</v>
      </c>
      <c r="J26" s="17" t="e">
        <f>I26-D26</f>
        <v>#REF!</v>
      </c>
    </row>
    <row r="27" spans="1:10" ht="48" customHeight="1" x14ac:dyDescent="0.25">
      <c r="A27" s="149"/>
      <c r="B27" s="148"/>
      <c r="C27" s="18" t="s">
        <v>89</v>
      </c>
      <c r="D27" s="34">
        <v>900</v>
      </c>
      <c r="E27" s="35">
        <v>500</v>
      </c>
      <c r="F27" s="17">
        <v>800</v>
      </c>
      <c r="G27" s="17">
        <f>E27</f>
        <v>500</v>
      </c>
      <c r="H27" s="17">
        <v>0</v>
      </c>
      <c r="I27" s="17">
        <f>G27+H27</f>
        <v>500</v>
      </c>
      <c r="J27" s="17">
        <f>I27-D27</f>
        <v>-400</v>
      </c>
    </row>
    <row r="28" spans="1:10" ht="15.75" x14ac:dyDescent="0.25">
      <c r="A28" s="38"/>
      <c r="B28" s="18"/>
      <c r="C28" s="18"/>
      <c r="D28" s="34"/>
      <c r="E28" s="35"/>
      <c r="F28" s="17"/>
      <c r="G28" s="17"/>
      <c r="H28" s="17"/>
      <c r="I28" s="17"/>
      <c r="J28" s="17"/>
    </row>
    <row r="29" spans="1:10" ht="15.75" x14ac:dyDescent="0.25">
      <c r="A29" s="149" t="s">
        <v>90</v>
      </c>
      <c r="B29" s="148" t="s">
        <v>91</v>
      </c>
      <c r="C29" s="18" t="s">
        <v>92</v>
      </c>
      <c r="D29" s="34">
        <v>900</v>
      </c>
      <c r="E29" s="35">
        <v>1370</v>
      </c>
      <c r="F29" s="17">
        <v>800</v>
      </c>
      <c r="G29" s="17">
        <f>E29-D29</f>
        <v>470</v>
      </c>
      <c r="H29" s="17">
        <f>D29</f>
        <v>900</v>
      </c>
      <c r="I29" s="17">
        <f>G29+H29</f>
        <v>1370</v>
      </c>
      <c r="J29" s="17">
        <f>I29-D29</f>
        <v>470</v>
      </c>
    </row>
    <row r="30" spans="1:10" ht="15.75" x14ac:dyDescent="0.25">
      <c r="A30" s="149"/>
      <c r="B30" s="148"/>
      <c r="C30" s="18" t="s">
        <v>93</v>
      </c>
      <c r="D30" s="34">
        <v>0</v>
      </c>
      <c r="E30" s="35">
        <v>1370</v>
      </c>
      <c r="F30" s="17">
        <v>800</v>
      </c>
      <c r="G30" s="17">
        <f>F30</f>
        <v>800</v>
      </c>
      <c r="H30" s="17">
        <f>D30</f>
        <v>0</v>
      </c>
      <c r="I30" s="17">
        <f>G30+H30</f>
        <v>800</v>
      </c>
      <c r="J30" s="17">
        <f>I30-D30</f>
        <v>800</v>
      </c>
    </row>
    <row r="31" spans="1:10" ht="15.75" x14ac:dyDescent="0.25">
      <c r="A31" s="149"/>
      <c r="B31" s="148"/>
      <c r="C31" s="18" t="s">
        <v>94</v>
      </c>
      <c r="D31" s="34">
        <v>900</v>
      </c>
      <c r="E31" s="35">
        <v>2000</v>
      </c>
      <c r="F31" s="17">
        <v>800</v>
      </c>
      <c r="G31" s="17">
        <v>800</v>
      </c>
      <c r="H31" s="17">
        <f>D31</f>
        <v>900</v>
      </c>
      <c r="I31" s="17">
        <f>G31+H31</f>
        <v>1700</v>
      </c>
      <c r="J31" s="17">
        <f>I31-D31</f>
        <v>800</v>
      </c>
    </row>
    <row r="32" spans="1:10" ht="39" customHeight="1" x14ac:dyDescent="0.25">
      <c r="A32" s="149"/>
      <c r="B32" s="148"/>
      <c r="C32" s="18" t="s">
        <v>95</v>
      </c>
      <c r="D32" s="34">
        <v>900</v>
      </c>
      <c r="E32" s="35">
        <v>500</v>
      </c>
      <c r="F32" s="17">
        <v>800</v>
      </c>
      <c r="G32" s="17">
        <v>0</v>
      </c>
      <c r="H32" s="17">
        <v>500</v>
      </c>
      <c r="I32" s="17">
        <f>G32+H32</f>
        <v>500</v>
      </c>
      <c r="J32" s="17">
        <f>I32-D32</f>
        <v>-400</v>
      </c>
    </row>
  </sheetData>
  <mergeCells count="21">
    <mergeCell ref="F1:L1"/>
    <mergeCell ref="I2:L2"/>
    <mergeCell ref="A4:F4"/>
    <mergeCell ref="A6:A7"/>
    <mergeCell ref="B6:B7"/>
    <mergeCell ref="C6:D6"/>
    <mergeCell ref="A29:A32"/>
    <mergeCell ref="B29:B32"/>
    <mergeCell ref="F16:F17"/>
    <mergeCell ref="G16:I16"/>
    <mergeCell ref="C14:D14"/>
    <mergeCell ref="A16:A17"/>
    <mergeCell ref="B16:B17"/>
    <mergeCell ref="C16:C17"/>
    <mergeCell ref="D16:D17"/>
    <mergeCell ref="J16:J17"/>
    <mergeCell ref="A19:A22"/>
    <mergeCell ref="B19:B22"/>
    <mergeCell ref="A24:A27"/>
    <mergeCell ref="B24:B27"/>
    <mergeCell ref="E16:E17"/>
  </mergeCells>
  <pageMargins left="0.70866141732283516" right="0.70866141732283516" top="0.74803149606299213" bottom="0.74803149606299213" header="0.31496062992126012" footer="0.31496062992126012"/>
  <pageSetup paperSize="0" scale="7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3"/>
  <sheetViews>
    <sheetView workbookViewId="0"/>
  </sheetViews>
  <sheetFormatPr defaultColWidth="8" defaultRowHeight="15" x14ac:dyDescent="0.25"/>
  <cols>
    <col min="1" max="1" width="5.625" customWidth="1"/>
    <col min="2" max="2" width="37.25" customWidth="1"/>
    <col min="3" max="3" width="13.625" customWidth="1"/>
    <col min="4" max="4" width="16.5" customWidth="1"/>
    <col min="5" max="5" width="14" customWidth="1"/>
    <col min="6" max="6" width="13.875" customWidth="1"/>
    <col min="7" max="7" width="11.25" customWidth="1"/>
    <col min="8" max="8" width="8" customWidth="1"/>
  </cols>
  <sheetData>
    <row r="1" spans="1:11" ht="72.75" customHeight="1" x14ac:dyDescent="0.25">
      <c r="C1" s="141" t="s">
        <v>0</v>
      </c>
      <c r="D1" s="141"/>
      <c r="E1" s="141"/>
      <c r="F1" s="141"/>
      <c r="G1" s="39"/>
      <c r="H1" s="39"/>
      <c r="I1" s="39"/>
      <c r="J1" s="39"/>
      <c r="K1" s="39"/>
    </row>
    <row r="2" spans="1:11" ht="18.75" x14ac:dyDescent="0.3">
      <c r="D2" s="40"/>
      <c r="E2" s="156" t="s">
        <v>96</v>
      </c>
      <c r="F2" s="156"/>
    </row>
    <row r="3" spans="1:11" ht="15.75" x14ac:dyDescent="0.25">
      <c r="D3" s="42"/>
      <c r="E3" s="42"/>
    </row>
    <row r="4" spans="1:11" ht="24.75" customHeight="1" x14ac:dyDescent="0.3">
      <c r="A4" s="143" t="s">
        <v>97</v>
      </c>
      <c r="B4" s="143"/>
      <c r="C4" s="143"/>
      <c r="D4" s="143"/>
      <c r="E4" s="143"/>
      <c r="F4" s="143"/>
    </row>
    <row r="6" spans="1:11" ht="94.5" x14ac:dyDescent="0.25">
      <c r="A6" s="2" t="s">
        <v>27</v>
      </c>
      <c r="B6" s="3" t="s">
        <v>98</v>
      </c>
      <c r="C6" s="3" t="s">
        <v>99</v>
      </c>
      <c r="D6" s="3" t="s">
        <v>100</v>
      </c>
      <c r="E6" s="3" t="s">
        <v>101</v>
      </c>
      <c r="F6" s="3" t="s">
        <v>102</v>
      </c>
      <c r="G6" s="26"/>
      <c r="H6" s="26"/>
      <c r="I6" s="26"/>
    </row>
    <row r="7" spans="1:11" ht="31.5" x14ac:dyDescent="0.25">
      <c r="A7" s="6">
        <v>1</v>
      </c>
      <c r="B7" s="43" t="s">
        <v>103</v>
      </c>
      <c r="C7" s="148" t="s">
        <v>104</v>
      </c>
      <c r="D7" s="151" t="s">
        <v>105</v>
      </c>
      <c r="E7" s="44"/>
      <c r="F7" s="148" t="s">
        <v>106</v>
      </c>
    </row>
    <row r="8" spans="1:11" ht="15.75" x14ac:dyDescent="0.25">
      <c r="A8" s="6">
        <v>1.1000000000000001</v>
      </c>
      <c r="B8" s="6" t="s">
        <v>63</v>
      </c>
      <c r="C8" s="148"/>
      <c r="D8" s="151"/>
      <c r="E8" s="17" t="s">
        <v>107</v>
      </c>
      <c r="F8" s="148"/>
    </row>
    <row r="9" spans="1:11" ht="15.75" x14ac:dyDescent="0.25">
      <c r="A9" s="45" t="s">
        <v>81</v>
      </c>
      <c r="B9" s="6" t="s">
        <v>108</v>
      </c>
      <c r="C9" s="148"/>
      <c r="D9" s="151"/>
      <c r="E9" s="17" t="s">
        <v>109</v>
      </c>
      <c r="F9" s="148"/>
    </row>
    <row r="10" spans="1:11" ht="15.75" x14ac:dyDescent="0.25">
      <c r="A10" s="45" t="s">
        <v>82</v>
      </c>
      <c r="B10" s="6" t="s">
        <v>110</v>
      </c>
      <c r="C10" s="148"/>
      <c r="D10" s="151"/>
      <c r="E10" s="17" t="s">
        <v>111</v>
      </c>
      <c r="F10" s="148"/>
    </row>
    <row r="11" spans="1:11" ht="15.75" x14ac:dyDescent="0.25">
      <c r="A11" s="45" t="s">
        <v>83</v>
      </c>
      <c r="B11" s="6" t="s">
        <v>112</v>
      </c>
      <c r="C11" s="148"/>
      <c r="D11" s="151"/>
      <c r="E11" s="17" t="s">
        <v>113</v>
      </c>
      <c r="F11" s="148"/>
    </row>
    <row r="12" spans="1:11" ht="15.75" x14ac:dyDescent="0.25">
      <c r="A12" s="45" t="s">
        <v>114</v>
      </c>
      <c r="B12" s="6" t="s">
        <v>115</v>
      </c>
      <c r="C12" s="148"/>
      <c r="D12" s="151"/>
      <c r="E12" s="17" t="s">
        <v>116</v>
      </c>
      <c r="F12" s="148"/>
    </row>
    <row r="13" spans="1:11" ht="15.75" x14ac:dyDescent="0.25">
      <c r="A13" s="45" t="s">
        <v>117</v>
      </c>
      <c r="B13" s="6" t="s">
        <v>118</v>
      </c>
      <c r="C13" s="148"/>
      <c r="D13" s="151"/>
      <c r="E13" s="17" t="s">
        <v>119</v>
      </c>
      <c r="F13" s="148"/>
    </row>
    <row r="14" spans="1:11" ht="15.75" x14ac:dyDescent="0.25">
      <c r="A14" s="45" t="s">
        <v>120</v>
      </c>
      <c r="B14" s="6" t="s">
        <v>121</v>
      </c>
      <c r="C14" s="148"/>
      <c r="D14" s="151"/>
      <c r="E14" s="17" t="s">
        <v>122</v>
      </c>
      <c r="F14" s="148"/>
    </row>
    <row r="15" spans="1:11" ht="15.75" x14ac:dyDescent="0.25">
      <c r="A15" s="45" t="s">
        <v>123</v>
      </c>
      <c r="B15" s="6" t="s">
        <v>124</v>
      </c>
      <c r="C15" s="148"/>
      <c r="D15" s="151"/>
      <c r="E15" s="17" t="s">
        <v>125</v>
      </c>
      <c r="F15" s="148"/>
    </row>
    <row r="16" spans="1:11" ht="31.5" x14ac:dyDescent="0.25">
      <c r="A16" s="46" t="s">
        <v>126</v>
      </c>
      <c r="B16" s="43" t="s">
        <v>127</v>
      </c>
      <c r="C16" s="148"/>
      <c r="D16" s="151"/>
      <c r="E16" s="17">
        <v>8.0399999999999991</v>
      </c>
      <c r="F16" s="148"/>
    </row>
    <row r="17" spans="1:6" ht="31.5" x14ac:dyDescent="0.25">
      <c r="A17" s="45" t="s">
        <v>128</v>
      </c>
      <c r="B17" s="43" t="s">
        <v>129</v>
      </c>
      <c r="C17" s="148"/>
      <c r="D17" s="151"/>
      <c r="E17" s="17">
        <v>8.0399999999999991</v>
      </c>
      <c r="F17" s="148"/>
    </row>
    <row r="18" spans="1:6" ht="15.75" x14ac:dyDescent="0.25">
      <c r="A18" s="6"/>
      <c r="B18" s="6"/>
      <c r="C18" s="6"/>
      <c r="D18" s="6"/>
      <c r="E18" s="6"/>
      <c r="F18" s="6"/>
    </row>
    <row r="19" spans="1:6" ht="15.75" x14ac:dyDescent="0.25">
      <c r="A19" s="6">
        <v>2</v>
      </c>
      <c r="B19" s="6" t="s">
        <v>130</v>
      </c>
      <c r="C19" s="148" t="s">
        <v>131</v>
      </c>
      <c r="D19" s="148" t="s">
        <v>105</v>
      </c>
      <c r="E19" s="47"/>
      <c r="F19" s="148" t="s">
        <v>132</v>
      </c>
    </row>
    <row r="20" spans="1:6" ht="15.75" x14ac:dyDescent="0.25">
      <c r="A20" s="45" t="s">
        <v>86</v>
      </c>
      <c r="B20" s="6" t="s">
        <v>133</v>
      </c>
      <c r="C20" s="148"/>
      <c r="D20" s="148"/>
      <c r="E20" s="18" t="s">
        <v>134</v>
      </c>
      <c r="F20" s="148"/>
    </row>
    <row r="21" spans="1:6" ht="15.75" x14ac:dyDescent="0.25">
      <c r="A21" s="45" t="s">
        <v>87</v>
      </c>
      <c r="B21" s="6" t="s">
        <v>135</v>
      </c>
      <c r="C21" s="148"/>
      <c r="D21" s="148"/>
      <c r="E21" s="18" t="s">
        <v>136</v>
      </c>
      <c r="F21" s="148"/>
    </row>
    <row r="22" spans="1:6" ht="15.75" x14ac:dyDescent="0.25">
      <c r="A22" s="45" t="s">
        <v>88</v>
      </c>
      <c r="B22" s="6" t="s">
        <v>137</v>
      </c>
      <c r="C22" s="148"/>
      <c r="D22" s="148"/>
      <c r="E22" s="18" t="s">
        <v>138</v>
      </c>
      <c r="F22" s="148"/>
    </row>
    <row r="23" spans="1:6" ht="15.75" x14ac:dyDescent="0.25">
      <c r="A23" s="45" t="s">
        <v>89</v>
      </c>
      <c r="B23" s="6" t="s">
        <v>139</v>
      </c>
      <c r="C23" s="148"/>
      <c r="D23" s="148"/>
      <c r="E23" s="18" t="s">
        <v>140</v>
      </c>
      <c r="F23" s="148"/>
    </row>
    <row r="24" spans="1:6" ht="31.5" x14ac:dyDescent="0.25">
      <c r="A24" s="6">
        <v>3</v>
      </c>
      <c r="B24" s="6" t="s">
        <v>141</v>
      </c>
      <c r="C24" s="18" t="s">
        <v>142</v>
      </c>
      <c r="D24" s="2" t="s">
        <v>105</v>
      </c>
      <c r="E24" s="2" t="s">
        <v>143</v>
      </c>
      <c r="F24" s="2" t="s">
        <v>132</v>
      </c>
    </row>
    <row r="25" spans="1:6" ht="15.75" x14ac:dyDescent="0.25">
      <c r="A25" s="6">
        <v>4</v>
      </c>
      <c r="B25" s="6" t="s">
        <v>144</v>
      </c>
      <c r="C25" s="148" t="s">
        <v>145</v>
      </c>
      <c r="D25" s="148" t="s">
        <v>105</v>
      </c>
      <c r="E25" s="47"/>
      <c r="F25" s="148" t="s">
        <v>132</v>
      </c>
    </row>
    <row r="26" spans="1:6" ht="15.75" x14ac:dyDescent="0.25">
      <c r="A26" s="45" t="s">
        <v>146</v>
      </c>
      <c r="B26" s="6" t="s">
        <v>147</v>
      </c>
      <c r="C26" s="148"/>
      <c r="D26" s="148"/>
      <c r="E26" s="47" t="s">
        <v>148</v>
      </c>
      <c r="F26" s="148"/>
    </row>
    <row r="27" spans="1:6" ht="15.75" x14ac:dyDescent="0.25">
      <c r="A27" s="45" t="s">
        <v>149</v>
      </c>
      <c r="B27" s="6" t="s">
        <v>150</v>
      </c>
      <c r="C27" s="148"/>
      <c r="D27" s="148"/>
      <c r="E27" s="155">
        <v>25</v>
      </c>
      <c r="F27" s="148"/>
    </row>
    <row r="28" spans="1:6" ht="15.75" x14ac:dyDescent="0.25">
      <c r="A28" s="45" t="s">
        <v>151</v>
      </c>
      <c r="B28" s="6" t="s">
        <v>152</v>
      </c>
      <c r="C28" s="148"/>
      <c r="D28" s="148"/>
      <c r="E28" s="155"/>
      <c r="F28" s="148"/>
    </row>
    <row r="29" spans="1:6" ht="15.75" x14ac:dyDescent="0.25">
      <c r="A29" s="45" t="s">
        <v>153</v>
      </c>
      <c r="B29" s="6" t="s">
        <v>154</v>
      </c>
      <c r="C29" s="148"/>
      <c r="D29" s="148"/>
      <c r="E29" s="155"/>
      <c r="F29" s="148"/>
    </row>
    <row r="30" spans="1:6" ht="15.75" x14ac:dyDescent="0.25">
      <c r="A30" s="6">
        <v>5</v>
      </c>
      <c r="B30" s="6" t="s">
        <v>155</v>
      </c>
      <c r="C30" s="148" t="s">
        <v>156</v>
      </c>
      <c r="D30" s="144" t="s">
        <v>105</v>
      </c>
      <c r="E30" s="2"/>
      <c r="F30" s="144" t="s">
        <v>132</v>
      </c>
    </row>
    <row r="31" spans="1:6" ht="15.75" x14ac:dyDescent="0.25">
      <c r="A31" s="45" t="s">
        <v>157</v>
      </c>
      <c r="B31" s="6" t="s">
        <v>158</v>
      </c>
      <c r="C31" s="148"/>
      <c r="D31" s="144"/>
      <c r="E31" s="2" t="s">
        <v>159</v>
      </c>
      <c r="F31" s="144"/>
    </row>
    <row r="32" spans="1:6" ht="15.75" x14ac:dyDescent="0.25">
      <c r="A32" s="45" t="s">
        <v>160</v>
      </c>
      <c r="B32" s="6" t="s">
        <v>161</v>
      </c>
      <c r="C32" s="148"/>
      <c r="D32" s="144"/>
      <c r="E32" s="2" t="s">
        <v>162</v>
      </c>
      <c r="F32" s="144"/>
    </row>
    <row r="33" spans="1:6" ht="15.75" x14ac:dyDescent="0.25">
      <c r="A33" s="6">
        <v>6</v>
      </c>
      <c r="B33" s="6" t="s">
        <v>163</v>
      </c>
      <c r="C33" s="148" t="s">
        <v>164</v>
      </c>
      <c r="D33" s="151" t="s">
        <v>105</v>
      </c>
      <c r="E33" s="17"/>
      <c r="F33" s="151" t="s">
        <v>132</v>
      </c>
    </row>
    <row r="34" spans="1:6" ht="15.75" x14ac:dyDescent="0.25">
      <c r="A34" s="45" t="s">
        <v>165</v>
      </c>
      <c r="B34" s="6" t="s">
        <v>158</v>
      </c>
      <c r="C34" s="148"/>
      <c r="D34" s="151"/>
      <c r="E34" s="17" t="s">
        <v>166</v>
      </c>
      <c r="F34" s="151"/>
    </row>
    <row r="35" spans="1:6" ht="15.75" x14ac:dyDescent="0.25">
      <c r="A35" s="45" t="s">
        <v>167</v>
      </c>
      <c r="B35" s="6" t="s">
        <v>161</v>
      </c>
      <c r="C35" s="148"/>
      <c r="D35" s="151"/>
      <c r="E35" s="17" t="s">
        <v>168</v>
      </c>
      <c r="F35" s="151"/>
    </row>
    <row r="36" spans="1:6" ht="31.5" x14ac:dyDescent="0.25">
      <c r="A36" s="6">
        <v>7</v>
      </c>
      <c r="B36" s="48" t="s">
        <v>169</v>
      </c>
      <c r="C36" s="49" t="s">
        <v>170</v>
      </c>
      <c r="D36" s="2" t="s">
        <v>105</v>
      </c>
      <c r="E36" s="2" t="s">
        <v>171</v>
      </c>
      <c r="F36" s="2" t="s">
        <v>172</v>
      </c>
    </row>
    <row r="37" spans="1:6" ht="47.25" x14ac:dyDescent="0.25">
      <c r="A37" s="6">
        <v>8</v>
      </c>
      <c r="B37" s="48" t="s">
        <v>173</v>
      </c>
      <c r="C37" s="34" t="s">
        <v>174</v>
      </c>
      <c r="D37" s="34" t="s">
        <v>175</v>
      </c>
      <c r="E37" s="50" t="s">
        <v>176</v>
      </c>
      <c r="F37" s="17" t="s">
        <v>177</v>
      </c>
    </row>
    <row r="38" spans="1:6" ht="31.5" x14ac:dyDescent="0.25">
      <c r="A38" s="6">
        <v>9</v>
      </c>
      <c r="B38" s="48" t="s">
        <v>178</v>
      </c>
      <c r="C38" s="49" t="s">
        <v>179</v>
      </c>
      <c r="D38" s="2" t="s">
        <v>105</v>
      </c>
      <c r="E38" s="2" t="s">
        <v>180</v>
      </c>
      <c r="F38" s="2" t="s">
        <v>177</v>
      </c>
    </row>
    <row r="39" spans="1:6" ht="48" customHeight="1" x14ac:dyDescent="0.25">
      <c r="A39" s="6">
        <v>10</v>
      </c>
      <c r="B39" s="43" t="s">
        <v>181</v>
      </c>
      <c r="C39" s="18" t="s">
        <v>182</v>
      </c>
      <c r="D39" s="18" t="s">
        <v>183</v>
      </c>
      <c r="E39" s="51" t="s">
        <v>184</v>
      </c>
      <c r="F39" s="17" t="s">
        <v>177</v>
      </c>
    </row>
    <row r="40" spans="1:6" ht="31.5" x14ac:dyDescent="0.25">
      <c r="A40" s="6">
        <v>11</v>
      </c>
      <c r="B40" s="6" t="s">
        <v>185</v>
      </c>
      <c r="C40" s="43" t="s">
        <v>186</v>
      </c>
      <c r="D40" s="2" t="s">
        <v>105</v>
      </c>
      <c r="E40" s="2" t="s">
        <v>187</v>
      </c>
      <c r="F40" s="2" t="s">
        <v>177</v>
      </c>
    </row>
    <row r="41" spans="1:6" ht="31.5" x14ac:dyDescent="0.25">
      <c r="A41" s="6">
        <v>12</v>
      </c>
      <c r="B41" s="48" t="s">
        <v>61</v>
      </c>
      <c r="C41" s="43" t="s">
        <v>188</v>
      </c>
      <c r="D41" s="2" t="s">
        <v>105</v>
      </c>
      <c r="E41" s="2" t="s">
        <v>105</v>
      </c>
      <c r="F41" s="2" t="s">
        <v>177</v>
      </c>
    </row>
    <row r="42" spans="1:6" ht="41.25" customHeight="1" x14ac:dyDescent="0.25">
      <c r="A42" s="6">
        <v>13</v>
      </c>
      <c r="B42" s="6" t="s">
        <v>189</v>
      </c>
      <c r="C42" s="43" t="s">
        <v>190</v>
      </c>
      <c r="D42" s="2" t="s">
        <v>105</v>
      </c>
      <c r="E42" s="2" t="s">
        <v>187</v>
      </c>
      <c r="F42" s="2" t="s">
        <v>177</v>
      </c>
    </row>
    <row r="43" spans="1:6" ht="45.75" customHeight="1" x14ac:dyDescent="0.25">
      <c r="A43" s="6">
        <v>14</v>
      </c>
      <c r="B43" s="48" t="s">
        <v>191</v>
      </c>
      <c r="C43" s="152" t="s">
        <v>192</v>
      </c>
      <c r="D43" s="152" t="s">
        <v>175</v>
      </c>
      <c r="E43" s="153" t="s">
        <v>193</v>
      </c>
      <c r="F43" s="154" t="s">
        <v>194</v>
      </c>
    </row>
    <row r="44" spans="1:6" ht="37.9" customHeight="1" x14ac:dyDescent="0.25">
      <c r="A44" s="6">
        <v>15</v>
      </c>
      <c r="B44" s="48" t="s">
        <v>195</v>
      </c>
      <c r="C44" s="152"/>
      <c r="D44" s="152"/>
      <c r="E44" s="153"/>
      <c r="F44" s="154"/>
    </row>
    <row r="45" spans="1:6" ht="31.5" x14ac:dyDescent="0.25">
      <c r="A45" s="6">
        <v>16</v>
      </c>
      <c r="B45" s="52" t="s">
        <v>196</v>
      </c>
      <c r="C45" s="49" t="s">
        <v>197</v>
      </c>
      <c r="D45" s="24" t="s">
        <v>105</v>
      </c>
      <c r="E45" s="53">
        <v>25</v>
      </c>
      <c r="F45" s="24" t="s">
        <v>132</v>
      </c>
    </row>
    <row r="46" spans="1:6" ht="31.5" x14ac:dyDescent="0.25">
      <c r="A46" s="6">
        <v>17</v>
      </c>
      <c r="B46" s="49" t="s">
        <v>198</v>
      </c>
      <c r="C46" s="49" t="s">
        <v>199</v>
      </c>
      <c r="D46" s="24" t="s">
        <v>105</v>
      </c>
      <c r="E46" s="53">
        <v>25</v>
      </c>
      <c r="F46" s="24" t="s">
        <v>132</v>
      </c>
    </row>
    <row r="47" spans="1:6" ht="50.25" customHeight="1" x14ac:dyDescent="0.25">
      <c r="A47" s="6">
        <v>18</v>
      </c>
      <c r="B47" s="43" t="s">
        <v>200</v>
      </c>
      <c r="C47" s="43" t="s">
        <v>201</v>
      </c>
      <c r="D47" s="2" t="s">
        <v>105</v>
      </c>
      <c r="E47" s="2" t="s">
        <v>105</v>
      </c>
      <c r="F47" s="2" t="s">
        <v>172</v>
      </c>
    </row>
    <row r="48" spans="1:6" ht="45.75" customHeight="1" x14ac:dyDescent="0.25">
      <c r="A48" s="6">
        <v>19</v>
      </c>
      <c r="B48" s="43" t="s">
        <v>202</v>
      </c>
      <c r="C48" s="148" t="s">
        <v>203</v>
      </c>
      <c r="D48" s="148" t="s">
        <v>204</v>
      </c>
      <c r="E48" s="43"/>
      <c r="F48" s="6"/>
    </row>
    <row r="49" spans="1:6" ht="15.75" x14ac:dyDescent="0.25">
      <c r="A49" s="6" t="s">
        <v>205</v>
      </c>
      <c r="B49" s="6" t="s">
        <v>206</v>
      </c>
      <c r="C49" s="148"/>
      <c r="D49" s="148"/>
      <c r="E49" s="54">
        <v>69.77</v>
      </c>
      <c r="F49" s="2" t="s">
        <v>194</v>
      </c>
    </row>
    <row r="50" spans="1:6" ht="15.75" x14ac:dyDescent="0.25">
      <c r="A50" s="6" t="s">
        <v>207</v>
      </c>
      <c r="B50" s="6" t="s">
        <v>208</v>
      </c>
      <c r="C50" s="148"/>
      <c r="D50" s="148"/>
      <c r="E50" s="54">
        <v>90.07</v>
      </c>
      <c r="F50" s="2" t="s">
        <v>194</v>
      </c>
    </row>
    <row r="51" spans="1:6" ht="48.75" customHeight="1" x14ac:dyDescent="0.25">
      <c r="A51" s="6">
        <v>20</v>
      </c>
      <c r="B51" s="43" t="s">
        <v>209</v>
      </c>
      <c r="C51" s="148" t="s">
        <v>210</v>
      </c>
      <c r="D51" s="148" t="s">
        <v>204</v>
      </c>
      <c r="E51" s="3"/>
      <c r="F51" s="2"/>
    </row>
    <row r="52" spans="1:6" ht="15.75" x14ac:dyDescent="0.25">
      <c r="A52" s="6" t="s">
        <v>211</v>
      </c>
      <c r="B52" s="6" t="s">
        <v>206</v>
      </c>
      <c r="C52" s="148"/>
      <c r="D52" s="148"/>
      <c r="E52" s="54">
        <v>9.92</v>
      </c>
      <c r="F52" s="2" t="s">
        <v>212</v>
      </c>
    </row>
    <row r="53" spans="1:6" ht="15.75" x14ac:dyDescent="0.25">
      <c r="A53" s="6" t="s">
        <v>213</v>
      </c>
      <c r="B53" s="6" t="s">
        <v>208</v>
      </c>
      <c r="C53" s="148"/>
      <c r="D53" s="148"/>
      <c r="E53" s="54">
        <v>13.7</v>
      </c>
      <c r="F53" s="2" t="s">
        <v>212</v>
      </c>
    </row>
    <row r="54" spans="1:6" ht="52.9" customHeight="1" x14ac:dyDescent="0.25">
      <c r="A54" s="6">
        <v>21</v>
      </c>
      <c r="B54" s="43" t="s">
        <v>214</v>
      </c>
      <c r="C54" s="47" t="s">
        <v>215</v>
      </c>
      <c r="D54" s="148" t="s">
        <v>204</v>
      </c>
      <c r="E54" s="55">
        <v>16.239999999999998</v>
      </c>
      <c r="F54" s="2" t="s">
        <v>212</v>
      </c>
    </row>
    <row r="55" spans="1:6" ht="40.5" customHeight="1" x14ac:dyDescent="0.25">
      <c r="A55" s="6">
        <v>21</v>
      </c>
      <c r="B55" s="43" t="s">
        <v>216</v>
      </c>
      <c r="C55" s="47" t="s">
        <v>217</v>
      </c>
      <c r="D55" s="148"/>
      <c r="E55" s="55">
        <v>20.92</v>
      </c>
      <c r="F55" s="2" t="s">
        <v>212</v>
      </c>
    </row>
    <row r="56" spans="1:6" ht="36.75" customHeight="1" x14ac:dyDescent="0.25">
      <c r="A56" s="6">
        <v>22</v>
      </c>
      <c r="B56" s="43" t="s">
        <v>218</v>
      </c>
      <c r="C56" s="47" t="s">
        <v>219</v>
      </c>
      <c r="D56" s="148"/>
      <c r="E56" s="55">
        <v>39.15</v>
      </c>
      <c r="F56" s="2" t="s">
        <v>212</v>
      </c>
    </row>
    <row r="57" spans="1:6" ht="31.5" customHeight="1" x14ac:dyDescent="0.25">
      <c r="A57" s="6">
        <v>23</v>
      </c>
      <c r="B57" s="43" t="s">
        <v>220</v>
      </c>
      <c r="C57" s="47" t="s">
        <v>221</v>
      </c>
      <c r="D57" s="148"/>
      <c r="E57" s="55">
        <v>17.11</v>
      </c>
      <c r="F57" s="2" t="s">
        <v>212</v>
      </c>
    </row>
    <row r="58" spans="1:6" ht="36.75" customHeight="1" x14ac:dyDescent="0.25">
      <c r="A58" s="6">
        <v>24</v>
      </c>
      <c r="B58" s="43" t="s">
        <v>222</v>
      </c>
      <c r="C58" s="47" t="s">
        <v>223</v>
      </c>
      <c r="D58" s="148"/>
      <c r="E58" s="55">
        <v>9.61</v>
      </c>
      <c r="F58" s="2" t="s">
        <v>212</v>
      </c>
    </row>
    <row r="59" spans="1:6" ht="41.25" customHeight="1" x14ac:dyDescent="0.25">
      <c r="A59" s="6">
        <v>25</v>
      </c>
      <c r="B59" s="43" t="s">
        <v>224</v>
      </c>
      <c r="C59" s="47" t="s">
        <v>225</v>
      </c>
      <c r="D59" s="148"/>
      <c r="E59" s="55">
        <v>8.77</v>
      </c>
      <c r="F59" s="2" t="s">
        <v>212</v>
      </c>
    </row>
    <row r="60" spans="1:6" ht="55.15" customHeight="1" x14ac:dyDescent="0.25">
      <c r="A60" s="6">
        <v>26</v>
      </c>
      <c r="B60" s="49" t="s">
        <v>226</v>
      </c>
      <c r="C60" s="49" t="s">
        <v>227</v>
      </c>
      <c r="D60" s="56" t="s">
        <v>228</v>
      </c>
      <c r="E60" s="57" t="s">
        <v>229</v>
      </c>
      <c r="F60" s="58" t="s">
        <v>230</v>
      </c>
    </row>
    <row r="61" spans="1:6" ht="112.9" customHeight="1" x14ac:dyDescent="0.25">
      <c r="A61" s="6">
        <v>27</v>
      </c>
      <c r="B61" s="43" t="s">
        <v>231</v>
      </c>
      <c r="C61" s="2" t="s">
        <v>23</v>
      </c>
      <c r="D61" s="18" t="s">
        <v>105</v>
      </c>
      <c r="E61" s="18" t="s">
        <v>232</v>
      </c>
      <c r="F61" s="3" t="s">
        <v>233</v>
      </c>
    </row>
    <row r="63" spans="1:6" ht="35.450000000000003" customHeight="1" x14ac:dyDescent="0.25">
      <c r="A63" s="147" t="s">
        <v>234</v>
      </c>
      <c r="B63" s="147"/>
      <c r="C63" s="147"/>
      <c r="D63" s="147"/>
      <c r="E63" s="147"/>
      <c r="F63" s="147"/>
    </row>
  </sheetData>
  <mergeCells count="29">
    <mergeCell ref="C1:F1"/>
    <mergeCell ref="E2:F2"/>
    <mergeCell ref="A4:F4"/>
    <mergeCell ref="C7:C17"/>
    <mergeCell ref="D7:D17"/>
    <mergeCell ref="F7:F17"/>
    <mergeCell ref="C19:C23"/>
    <mergeCell ref="D19:D23"/>
    <mergeCell ref="F19:F23"/>
    <mergeCell ref="C25:C29"/>
    <mergeCell ref="D25:D29"/>
    <mergeCell ref="F25:F29"/>
    <mergeCell ref="E27:E29"/>
    <mergeCell ref="C30:C32"/>
    <mergeCell ref="D30:D32"/>
    <mergeCell ref="F30:F32"/>
    <mergeCell ref="C33:C35"/>
    <mergeCell ref="D33:D35"/>
    <mergeCell ref="F33:F35"/>
    <mergeCell ref="C51:C53"/>
    <mergeCell ref="D51:D53"/>
    <mergeCell ref="D54:D59"/>
    <mergeCell ref="A63:F63"/>
    <mergeCell ref="C43:C44"/>
    <mergeCell ref="D43:D44"/>
    <mergeCell ref="E43:E44"/>
    <mergeCell ref="F43:F44"/>
    <mergeCell ref="C48:C50"/>
    <mergeCell ref="D48:D50"/>
  </mergeCells>
  <pageMargins left="0.70866141732283516" right="0.70866141732283516" top="0.74803149606299213" bottom="0.74803149606299213" header="0.31496062992126012" footer="0.31496062992126012"/>
  <pageSetup paperSize="0" scale="75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workbookViewId="0"/>
  </sheetViews>
  <sheetFormatPr defaultColWidth="8" defaultRowHeight="15" x14ac:dyDescent="0.25"/>
  <cols>
    <col min="1" max="1" width="6.375" customWidth="1"/>
    <col min="2" max="2" width="19.75" customWidth="1"/>
    <col min="3" max="3" width="16.125" customWidth="1"/>
    <col min="4" max="4" width="15.875" customWidth="1"/>
    <col min="5" max="5" width="17.25" customWidth="1"/>
    <col min="6" max="6" width="9.25" customWidth="1"/>
    <col min="7" max="8" width="7.75" customWidth="1"/>
    <col min="9" max="9" width="9.75" customWidth="1"/>
    <col min="10" max="10" width="9" customWidth="1"/>
    <col min="11" max="11" width="10.5" customWidth="1"/>
    <col min="12" max="12" width="22.875" customWidth="1"/>
    <col min="13" max="13" width="8" customWidth="1"/>
  </cols>
  <sheetData>
    <row r="1" spans="1:10" ht="73.5" customHeight="1" x14ac:dyDescent="0.25">
      <c r="F1" s="141" t="s">
        <v>0</v>
      </c>
      <c r="G1" s="141"/>
      <c r="H1" s="141"/>
      <c r="I1" s="141"/>
      <c r="J1" s="141"/>
    </row>
    <row r="2" spans="1:10" ht="18.75" x14ac:dyDescent="0.3">
      <c r="I2" s="156" t="s">
        <v>235</v>
      </c>
      <c r="J2" s="156"/>
    </row>
    <row r="3" spans="1:10" ht="18.75" customHeight="1" x14ac:dyDescent="0.3">
      <c r="A3" s="143" t="s">
        <v>236</v>
      </c>
      <c r="B3" s="143"/>
      <c r="C3" s="143"/>
      <c r="D3" s="143"/>
      <c r="E3" s="143"/>
      <c r="F3" s="143"/>
      <c r="G3" s="143"/>
      <c r="H3" s="143"/>
      <c r="I3" s="143"/>
    </row>
    <row r="4" spans="1:10" ht="18.75" x14ac:dyDescent="0.3">
      <c r="A4" s="29"/>
      <c r="B4" s="1"/>
      <c r="C4" s="1"/>
      <c r="D4" s="1"/>
      <c r="E4" s="1"/>
      <c r="F4" s="1"/>
      <c r="G4" s="1"/>
      <c r="H4" s="1"/>
      <c r="I4" s="29"/>
    </row>
    <row r="5" spans="1:10" ht="15.75" x14ac:dyDescent="0.25">
      <c r="A5" s="157" t="s">
        <v>237</v>
      </c>
      <c r="B5" s="157"/>
      <c r="C5" s="29"/>
      <c r="D5" s="29"/>
      <c r="E5" s="29"/>
      <c r="F5" s="29"/>
      <c r="G5" s="29"/>
      <c r="H5" s="29"/>
      <c r="I5" s="29"/>
    </row>
    <row r="6" spans="1:10" ht="15.75" x14ac:dyDescent="0.25">
      <c r="A6" s="139" t="s">
        <v>27</v>
      </c>
      <c r="B6" s="139" t="s">
        <v>238</v>
      </c>
      <c r="C6" s="144" t="s">
        <v>239</v>
      </c>
      <c r="D6" s="144"/>
      <c r="E6" s="144"/>
      <c r="F6" s="144"/>
      <c r="G6" s="144"/>
      <c r="H6" s="144"/>
      <c r="I6" s="144" t="s">
        <v>240</v>
      </c>
    </row>
    <row r="7" spans="1:10" ht="32.450000000000003" customHeight="1" x14ac:dyDescent="0.25">
      <c r="A7" s="139"/>
      <c r="B7" s="139"/>
      <c r="C7" s="139" t="s">
        <v>241</v>
      </c>
      <c r="D7" s="139" t="s">
        <v>242</v>
      </c>
      <c r="E7" s="139" t="s">
        <v>243</v>
      </c>
      <c r="F7" s="139" t="s">
        <v>161</v>
      </c>
      <c r="G7" s="139"/>
      <c r="H7" s="139" t="s">
        <v>244</v>
      </c>
      <c r="I7" s="144"/>
    </row>
    <row r="8" spans="1:10" ht="53.45" customHeight="1" x14ac:dyDescent="0.25">
      <c r="A8" s="139"/>
      <c r="B8" s="139"/>
      <c r="C8" s="139"/>
      <c r="D8" s="139"/>
      <c r="E8" s="139"/>
      <c r="F8" s="43" t="s">
        <v>245</v>
      </c>
      <c r="G8" s="43" t="s">
        <v>246</v>
      </c>
      <c r="H8" s="139"/>
      <c r="I8" s="144"/>
    </row>
    <row r="9" spans="1:10" ht="15.75" x14ac:dyDescent="0.25">
      <c r="A9" s="6">
        <v>1</v>
      </c>
      <c r="B9" s="6" t="s">
        <v>247</v>
      </c>
      <c r="C9" s="2">
        <v>25</v>
      </c>
      <c r="D9" s="2"/>
      <c r="E9" s="2"/>
      <c r="F9" s="2"/>
      <c r="G9" s="2"/>
      <c r="H9" s="2" t="s">
        <v>248</v>
      </c>
      <c r="I9" s="6" t="s">
        <v>249</v>
      </c>
    </row>
    <row r="10" spans="1:10" ht="15.75" x14ac:dyDescent="0.25">
      <c r="A10" s="6">
        <v>2</v>
      </c>
      <c r="B10" s="6" t="s">
        <v>250</v>
      </c>
      <c r="C10" s="2">
        <v>25</v>
      </c>
      <c r="D10" s="2"/>
      <c r="E10" s="2">
        <v>40</v>
      </c>
      <c r="F10" s="2">
        <v>20</v>
      </c>
      <c r="G10" s="59" t="s">
        <v>251</v>
      </c>
      <c r="H10" s="2"/>
      <c r="I10" s="6" t="s">
        <v>249</v>
      </c>
    </row>
    <row r="11" spans="1:10" ht="15.75" x14ac:dyDescent="0.25">
      <c r="A11" s="6">
        <v>3</v>
      </c>
      <c r="B11" s="6" t="s">
        <v>252</v>
      </c>
      <c r="C11" s="2">
        <v>22</v>
      </c>
      <c r="D11" s="2"/>
      <c r="E11" s="2"/>
      <c r="F11" s="2">
        <v>22</v>
      </c>
      <c r="G11" s="2" t="s">
        <v>253</v>
      </c>
      <c r="H11" s="2"/>
      <c r="I11" s="6" t="s">
        <v>249</v>
      </c>
    </row>
    <row r="12" spans="1:10" ht="15.75" x14ac:dyDescent="0.25">
      <c r="A12" s="6">
        <v>4</v>
      </c>
      <c r="B12" s="6" t="s">
        <v>254</v>
      </c>
      <c r="C12" s="2">
        <v>25</v>
      </c>
      <c r="D12" s="2"/>
      <c r="E12" s="2">
        <v>30</v>
      </c>
      <c r="F12" s="2">
        <v>15</v>
      </c>
      <c r="G12" s="2" t="s">
        <v>255</v>
      </c>
      <c r="H12" s="2" t="s">
        <v>256</v>
      </c>
      <c r="I12" s="6" t="s">
        <v>249</v>
      </c>
    </row>
    <row r="13" spans="1:10" ht="15.75" x14ac:dyDescent="0.25">
      <c r="A13" s="6">
        <v>5</v>
      </c>
      <c r="B13" s="6" t="s">
        <v>257</v>
      </c>
      <c r="C13" s="2">
        <v>20</v>
      </c>
      <c r="D13" s="2">
        <v>25</v>
      </c>
      <c r="E13" s="2" t="s">
        <v>258</v>
      </c>
      <c r="F13" s="2">
        <v>15</v>
      </c>
      <c r="G13" s="2" t="s">
        <v>259</v>
      </c>
      <c r="H13" s="2"/>
      <c r="I13" s="6" t="s">
        <v>249</v>
      </c>
    </row>
    <row r="14" spans="1:10" ht="15.75" x14ac:dyDescent="0.25">
      <c r="A14" s="6">
        <v>6</v>
      </c>
      <c r="B14" s="6" t="s">
        <v>260</v>
      </c>
      <c r="C14" s="2">
        <v>20</v>
      </c>
      <c r="D14" s="2"/>
      <c r="E14" s="2">
        <v>15</v>
      </c>
      <c r="F14" s="2"/>
      <c r="G14" s="2"/>
      <c r="H14" s="2"/>
      <c r="I14" s="6" t="s">
        <v>249</v>
      </c>
    </row>
    <row r="15" spans="1:10" ht="15.75" x14ac:dyDescent="0.25">
      <c r="A15" s="6">
        <v>7</v>
      </c>
      <c r="B15" s="6" t="s">
        <v>261</v>
      </c>
      <c r="C15" s="2">
        <v>20</v>
      </c>
      <c r="D15" s="2">
        <v>25</v>
      </c>
      <c r="E15" s="2">
        <v>25</v>
      </c>
      <c r="F15" s="2">
        <v>15</v>
      </c>
      <c r="G15" s="2" t="s">
        <v>262</v>
      </c>
      <c r="H15" s="2" t="s">
        <v>256</v>
      </c>
      <c r="I15" s="6" t="s">
        <v>249</v>
      </c>
    </row>
    <row r="16" spans="1:10" ht="15.75" x14ac:dyDescent="0.25">
      <c r="A16" s="6">
        <v>8</v>
      </c>
      <c r="B16" s="6" t="s">
        <v>263</v>
      </c>
      <c r="C16" s="2">
        <v>25</v>
      </c>
      <c r="D16" s="2"/>
      <c r="E16" s="2">
        <v>40</v>
      </c>
      <c r="F16" s="2">
        <v>20</v>
      </c>
      <c r="G16" s="59" t="s">
        <v>251</v>
      </c>
      <c r="H16" s="2"/>
      <c r="I16" s="6" t="s">
        <v>249</v>
      </c>
    </row>
    <row r="17" spans="1:9" ht="15.75" x14ac:dyDescent="0.25">
      <c r="A17" s="6">
        <v>9</v>
      </c>
      <c r="B17" s="6" t="s">
        <v>264</v>
      </c>
      <c r="C17" s="2">
        <v>25</v>
      </c>
      <c r="D17" s="2"/>
      <c r="E17" s="2"/>
      <c r="F17" s="2"/>
      <c r="G17" s="2"/>
      <c r="H17" s="2"/>
      <c r="I17" s="6" t="s">
        <v>249</v>
      </c>
    </row>
    <row r="18" spans="1:9" ht="15.75" x14ac:dyDescent="0.25">
      <c r="A18" s="6">
        <v>10</v>
      </c>
      <c r="B18" s="6" t="s">
        <v>265</v>
      </c>
      <c r="C18" s="2">
        <v>25</v>
      </c>
      <c r="D18" s="2"/>
      <c r="E18" s="2">
        <v>40</v>
      </c>
      <c r="F18" s="2">
        <v>20</v>
      </c>
      <c r="G18" s="59" t="s">
        <v>251</v>
      </c>
      <c r="H18" s="2"/>
      <c r="I18" s="6" t="s">
        <v>249</v>
      </c>
    </row>
    <row r="19" spans="1:9" ht="47.25" x14ac:dyDescent="0.25">
      <c r="A19" s="6">
        <v>11</v>
      </c>
      <c r="B19" s="6" t="s">
        <v>266</v>
      </c>
      <c r="C19" s="2">
        <v>20</v>
      </c>
      <c r="D19" s="2"/>
      <c r="E19" s="2"/>
      <c r="F19" s="2"/>
      <c r="G19" s="2"/>
      <c r="H19" s="2"/>
      <c r="I19" s="43" t="s">
        <v>267</v>
      </c>
    </row>
    <row r="20" spans="1:9" ht="47.25" x14ac:dyDescent="0.25">
      <c r="A20" s="6">
        <v>12</v>
      </c>
      <c r="B20" s="6" t="s">
        <v>268</v>
      </c>
      <c r="C20" s="2">
        <v>20</v>
      </c>
      <c r="D20" s="2"/>
      <c r="E20" s="2" t="s">
        <v>258</v>
      </c>
      <c r="F20" s="2"/>
      <c r="G20" s="2"/>
      <c r="H20" s="2"/>
      <c r="I20" s="43" t="s">
        <v>269</v>
      </c>
    </row>
    <row r="21" spans="1:9" ht="15.75" x14ac:dyDescent="0.25">
      <c r="A21" s="146" t="s">
        <v>270</v>
      </c>
      <c r="B21" s="146"/>
      <c r="C21" s="60" t="s">
        <v>271</v>
      </c>
      <c r="D21" s="60">
        <v>25</v>
      </c>
      <c r="E21" s="60" t="s">
        <v>166</v>
      </c>
      <c r="F21" s="60" t="s">
        <v>272</v>
      </c>
      <c r="G21" s="27" t="s">
        <v>262</v>
      </c>
      <c r="H21" s="27"/>
      <c r="I21" s="6"/>
    </row>
    <row r="22" spans="1:9" ht="15.75" x14ac:dyDescent="0.25">
      <c r="C22" s="150" t="s">
        <v>273</v>
      </c>
      <c r="D22" s="150"/>
      <c r="E22" s="150"/>
      <c r="F22" s="150"/>
    </row>
  </sheetData>
  <mergeCells count="15">
    <mergeCell ref="F1:J1"/>
    <mergeCell ref="I2:J2"/>
    <mergeCell ref="A3:I3"/>
    <mergeCell ref="A5:B5"/>
    <mergeCell ref="A6:A8"/>
    <mergeCell ref="B6:B8"/>
    <mergeCell ref="C6:H6"/>
    <mergeCell ref="A21:B21"/>
    <mergeCell ref="C22:F22"/>
    <mergeCell ref="I6:I8"/>
    <mergeCell ref="C7:C8"/>
    <mergeCell ref="D7:D8"/>
    <mergeCell ref="E7:E8"/>
    <mergeCell ref="F7:G7"/>
    <mergeCell ref="H7:H8"/>
  </mergeCells>
  <pageMargins left="0.70866141732283516" right="0.70866141732283516" top="0.74803149606299213" bottom="0.74803149606299213" header="0.31496062992126012" footer="0.31496062992126012"/>
  <pageSetup paperSize="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workbookViewId="0"/>
  </sheetViews>
  <sheetFormatPr defaultColWidth="8" defaultRowHeight="15" x14ac:dyDescent="0.25"/>
  <cols>
    <col min="1" max="1" width="5.125" customWidth="1"/>
    <col min="2" max="2" width="20.5" customWidth="1"/>
    <col min="3" max="4" width="8" customWidth="1"/>
    <col min="5" max="5" width="9.25" customWidth="1"/>
    <col min="6" max="8" width="8" customWidth="1"/>
    <col min="9" max="9" width="23" customWidth="1"/>
    <col min="10" max="10" width="8" customWidth="1"/>
  </cols>
  <sheetData>
    <row r="1" spans="1:9" ht="86.25" customHeight="1" x14ac:dyDescent="0.25">
      <c r="F1" s="159" t="s">
        <v>274</v>
      </c>
      <c r="G1" s="159"/>
      <c r="H1" s="159"/>
      <c r="I1" s="159"/>
    </row>
    <row r="2" spans="1:9" ht="18.75" x14ac:dyDescent="0.3">
      <c r="I2" s="41" t="s">
        <v>275</v>
      </c>
    </row>
    <row r="3" spans="1:9" ht="35.25" customHeight="1" x14ac:dyDescent="0.3">
      <c r="A3" s="143" t="s">
        <v>276</v>
      </c>
      <c r="B3" s="143"/>
      <c r="C3" s="143"/>
      <c r="D3" s="143"/>
      <c r="E3" s="143"/>
      <c r="F3" s="143"/>
      <c r="G3" s="143"/>
      <c r="H3" s="143"/>
      <c r="I3" s="143"/>
    </row>
    <row r="4" spans="1:9" ht="18.75" x14ac:dyDescent="0.3">
      <c r="A4" s="29"/>
      <c r="B4" s="1"/>
      <c r="C4" s="1"/>
      <c r="D4" s="1"/>
      <c r="E4" s="1"/>
      <c r="F4" s="1"/>
      <c r="G4" s="1"/>
      <c r="H4" s="1"/>
      <c r="I4" s="29"/>
    </row>
    <row r="5" spans="1:9" ht="15.75" x14ac:dyDescent="0.25">
      <c r="A5" s="157" t="s">
        <v>237</v>
      </c>
      <c r="B5" s="157"/>
      <c r="C5" s="157"/>
      <c r="D5" s="29"/>
      <c r="E5" s="29"/>
      <c r="F5" s="29"/>
      <c r="G5" s="29"/>
      <c r="H5" s="29"/>
      <c r="I5" s="29"/>
    </row>
    <row r="6" spans="1:9" ht="15.75" x14ac:dyDescent="0.25">
      <c r="A6" s="139" t="s">
        <v>27</v>
      </c>
      <c r="B6" s="139" t="s">
        <v>238</v>
      </c>
      <c r="C6" s="144" t="s">
        <v>239</v>
      </c>
      <c r="D6" s="144"/>
      <c r="E6" s="144"/>
      <c r="F6" s="144"/>
      <c r="G6" s="144"/>
      <c r="H6" s="144"/>
      <c r="I6" s="144" t="s">
        <v>240</v>
      </c>
    </row>
    <row r="7" spans="1:9" ht="21.6" customHeight="1" x14ac:dyDescent="0.25">
      <c r="A7" s="139"/>
      <c r="B7" s="139"/>
      <c r="C7" s="139" t="s">
        <v>277</v>
      </c>
      <c r="D7" s="139" t="s">
        <v>278</v>
      </c>
      <c r="E7" s="139" t="s">
        <v>279</v>
      </c>
      <c r="F7" s="139" t="s">
        <v>161</v>
      </c>
      <c r="G7" s="139"/>
      <c r="H7" s="139"/>
      <c r="I7" s="144"/>
    </row>
    <row r="8" spans="1:9" ht="57.6" customHeight="1" x14ac:dyDescent="0.25">
      <c r="A8" s="139"/>
      <c r="B8" s="139"/>
      <c r="C8" s="139"/>
      <c r="D8" s="139"/>
      <c r="E8" s="139"/>
      <c r="F8" s="43" t="s">
        <v>280</v>
      </c>
      <c r="G8" s="43" t="s">
        <v>281</v>
      </c>
      <c r="H8" s="43" t="s">
        <v>246</v>
      </c>
      <c r="I8" s="144"/>
    </row>
    <row r="9" spans="1:9" ht="15.75" x14ac:dyDescent="0.25">
      <c r="A9" s="6">
        <v>1</v>
      </c>
      <c r="B9" s="6" t="s">
        <v>282</v>
      </c>
      <c r="C9" s="2">
        <v>35</v>
      </c>
      <c r="D9" s="2">
        <v>70</v>
      </c>
      <c r="E9" s="2"/>
      <c r="F9" s="2">
        <v>30</v>
      </c>
      <c r="G9" s="2"/>
      <c r="H9" s="2" t="s">
        <v>283</v>
      </c>
      <c r="I9" s="6" t="s">
        <v>284</v>
      </c>
    </row>
    <row r="10" spans="1:9" ht="31.5" x14ac:dyDescent="0.25">
      <c r="A10" s="6">
        <v>2</v>
      </c>
      <c r="B10" s="6" t="s">
        <v>285</v>
      </c>
      <c r="C10" s="2">
        <v>40</v>
      </c>
      <c r="D10" s="2">
        <v>80</v>
      </c>
      <c r="E10" s="2"/>
      <c r="F10" s="2"/>
      <c r="G10" s="2">
        <v>80</v>
      </c>
      <c r="H10" s="2" t="s">
        <v>283</v>
      </c>
      <c r="I10" s="43" t="s">
        <v>286</v>
      </c>
    </row>
    <row r="11" spans="1:9" ht="15.75" x14ac:dyDescent="0.25">
      <c r="A11" s="6">
        <v>3</v>
      </c>
      <c r="B11" s="6" t="s">
        <v>287</v>
      </c>
      <c r="C11" s="2">
        <v>40</v>
      </c>
      <c r="D11" s="2">
        <v>80</v>
      </c>
      <c r="E11" s="2"/>
      <c r="F11" s="2">
        <v>40</v>
      </c>
      <c r="G11" s="2">
        <v>80</v>
      </c>
      <c r="H11" s="2" t="s">
        <v>283</v>
      </c>
      <c r="I11" s="6" t="s">
        <v>288</v>
      </c>
    </row>
    <row r="12" spans="1:9" ht="15.75" x14ac:dyDescent="0.25">
      <c r="A12" s="6">
        <v>4</v>
      </c>
      <c r="B12" s="6" t="s">
        <v>289</v>
      </c>
      <c r="C12" s="2">
        <v>35</v>
      </c>
      <c r="D12" s="2">
        <v>70</v>
      </c>
      <c r="E12" s="2"/>
      <c r="F12" s="2">
        <v>30</v>
      </c>
      <c r="G12" s="2">
        <v>60</v>
      </c>
      <c r="H12" s="2" t="s">
        <v>283</v>
      </c>
      <c r="I12" s="6" t="s">
        <v>290</v>
      </c>
    </row>
    <row r="13" spans="1:9" ht="15.75" x14ac:dyDescent="0.25">
      <c r="A13" s="6">
        <v>5</v>
      </c>
      <c r="B13" s="6" t="s">
        <v>291</v>
      </c>
      <c r="C13" s="2">
        <v>70</v>
      </c>
      <c r="D13" s="2"/>
      <c r="E13" s="2">
        <v>70</v>
      </c>
      <c r="F13" s="2">
        <v>100</v>
      </c>
      <c r="G13" s="2"/>
      <c r="H13" s="2" t="s">
        <v>292</v>
      </c>
      <c r="I13" s="6" t="s">
        <v>293</v>
      </c>
    </row>
    <row r="14" spans="1:9" ht="15.75" x14ac:dyDescent="0.25">
      <c r="A14" s="6">
        <v>6</v>
      </c>
      <c r="B14" s="6" t="s">
        <v>294</v>
      </c>
      <c r="C14" s="2">
        <v>35</v>
      </c>
      <c r="D14" s="2">
        <v>70</v>
      </c>
      <c r="E14" s="2"/>
      <c r="F14" s="2">
        <v>30</v>
      </c>
      <c r="G14" s="2">
        <v>60</v>
      </c>
      <c r="H14" s="2" t="s">
        <v>283</v>
      </c>
      <c r="I14" s="6" t="s">
        <v>295</v>
      </c>
    </row>
    <row r="15" spans="1:9" ht="15.75" x14ac:dyDescent="0.25">
      <c r="A15" s="6">
        <v>7</v>
      </c>
      <c r="B15" s="6" t="s">
        <v>296</v>
      </c>
      <c r="C15" s="2">
        <v>35</v>
      </c>
      <c r="D15" s="2">
        <v>70</v>
      </c>
      <c r="E15" s="2"/>
      <c r="F15" s="2">
        <v>30</v>
      </c>
      <c r="G15" s="2">
        <v>60</v>
      </c>
      <c r="H15" s="2" t="s">
        <v>283</v>
      </c>
      <c r="I15" s="6" t="s">
        <v>249</v>
      </c>
    </row>
    <row r="16" spans="1:9" ht="15.75" x14ac:dyDescent="0.25">
      <c r="A16" s="6">
        <v>8</v>
      </c>
      <c r="B16" s="6" t="s">
        <v>297</v>
      </c>
      <c r="C16" s="2">
        <v>35</v>
      </c>
      <c r="D16" s="2"/>
      <c r="E16" s="2"/>
      <c r="F16" s="2">
        <v>60</v>
      </c>
      <c r="G16" s="2"/>
      <c r="H16" s="2" t="s">
        <v>283</v>
      </c>
      <c r="I16" s="6" t="s">
        <v>298</v>
      </c>
    </row>
    <row r="17" spans="1:9" ht="15.75" x14ac:dyDescent="0.25">
      <c r="A17" s="6">
        <v>9</v>
      </c>
      <c r="B17" s="6" t="s">
        <v>299</v>
      </c>
      <c r="C17" s="2">
        <v>35</v>
      </c>
      <c r="D17" s="2"/>
      <c r="E17" s="2"/>
      <c r="F17" s="2">
        <v>15</v>
      </c>
      <c r="G17" s="2"/>
      <c r="H17" s="2" t="s">
        <v>283</v>
      </c>
      <c r="I17" s="6" t="s">
        <v>300</v>
      </c>
    </row>
    <row r="18" spans="1:9" ht="15.75" x14ac:dyDescent="0.25">
      <c r="A18" s="146" t="s">
        <v>270</v>
      </c>
      <c r="B18" s="146"/>
      <c r="C18" s="27" t="s">
        <v>159</v>
      </c>
      <c r="D18" s="27" t="s">
        <v>301</v>
      </c>
      <c r="E18" s="27">
        <v>70</v>
      </c>
      <c r="F18" s="27" t="s">
        <v>302</v>
      </c>
      <c r="G18" s="27" t="s">
        <v>303</v>
      </c>
      <c r="H18" s="27"/>
      <c r="I18" s="6"/>
    </row>
    <row r="20" spans="1:9" ht="15.75" x14ac:dyDescent="0.25">
      <c r="A20" s="158" t="s">
        <v>304</v>
      </c>
      <c r="B20" s="158"/>
      <c r="C20" s="158"/>
    </row>
    <row r="21" spans="1:9" ht="31.5" x14ac:dyDescent="0.25">
      <c r="A21" s="6"/>
      <c r="B21" s="61" t="s">
        <v>305</v>
      </c>
      <c r="C21" s="6"/>
      <c r="D21" s="2">
        <v>19.5</v>
      </c>
    </row>
    <row r="22" spans="1:9" ht="15.75" x14ac:dyDescent="0.25">
      <c r="A22" s="6"/>
      <c r="B22" s="62" t="s">
        <v>306</v>
      </c>
      <c r="C22" s="6"/>
      <c r="D22" s="2">
        <v>15</v>
      </c>
    </row>
    <row r="23" spans="1:9" ht="33" customHeight="1" x14ac:dyDescent="0.25">
      <c r="A23" s="6"/>
      <c r="B23" s="62" t="s">
        <v>307</v>
      </c>
      <c r="C23" s="6"/>
      <c r="D23" s="2">
        <v>15</v>
      </c>
    </row>
    <row r="24" spans="1:9" ht="15.75" x14ac:dyDescent="0.25">
      <c r="A24" s="6"/>
      <c r="B24" s="62" t="s">
        <v>308</v>
      </c>
      <c r="C24" s="63"/>
      <c r="D24" s="63" t="s">
        <v>309</v>
      </c>
      <c r="I24" s="64"/>
    </row>
    <row r="25" spans="1:9" ht="15.75" x14ac:dyDescent="0.25">
      <c r="A25" s="6"/>
      <c r="B25" s="62" t="s">
        <v>310</v>
      </c>
      <c r="C25" s="6"/>
      <c r="D25" s="63" t="s">
        <v>309</v>
      </c>
    </row>
    <row r="26" spans="1:9" ht="15.75" x14ac:dyDescent="0.25">
      <c r="A26" s="6"/>
      <c r="B26" s="62" t="s">
        <v>311</v>
      </c>
      <c r="C26" s="6"/>
      <c r="D26" s="2">
        <v>40</v>
      </c>
    </row>
  </sheetData>
  <mergeCells count="13">
    <mergeCell ref="A20:C20"/>
    <mergeCell ref="F1:I1"/>
    <mergeCell ref="A3:I3"/>
    <mergeCell ref="A5:C5"/>
    <mergeCell ref="A6:A8"/>
    <mergeCell ref="B6:B8"/>
    <mergeCell ref="C6:H6"/>
    <mergeCell ref="I6:I8"/>
    <mergeCell ref="C7:C8"/>
    <mergeCell ref="D7:D8"/>
    <mergeCell ref="E7:E8"/>
    <mergeCell ref="F7:H7"/>
    <mergeCell ref="A18:B18"/>
  </mergeCells>
  <pageMargins left="0.70866141732283516" right="0.70866141732283516" top="0.74803149606299213" bottom="0.74803149606299213" header="0.31496062992126012" footer="0.31496062992126012"/>
  <pageSetup paperSize="0" scale="78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1"/>
  <sheetViews>
    <sheetView tabSelected="1" workbookViewId="0"/>
  </sheetViews>
  <sheetFormatPr defaultColWidth="8" defaultRowHeight="15" x14ac:dyDescent="0.25"/>
  <cols>
    <col min="1" max="1" width="8" customWidth="1"/>
    <col min="2" max="2" width="17.25" customWidth="1"/>
    <col min="3" max="3" width="16.75" customWidth="1"/>
    <col min="4" max="4" width="9.625" customWidth="1"/>
    <col min="5" max="9" width="8" customWidth="1"/>
    <col min="10" max="10" width="8.625" customWidth="1"/>
    <col min="11" max="11" width="35.5" customWidth="1"/>
    <col min="12" max="12" width="8" customWidth="1"/>
  </cols>
  <sheetData>
    <row r="1" spans="1:11" ht="54" customHeight="1" x14ac:dyDescent="0.25">
      <c r="G1" s="141" t="s">
        <v>274</v>
      </c>
      <c r="H1" s="141"/>
      <c r="I1" s="141"/>
      <c r="J1" s="141"/>
      <c r="K1" s="141"/>
    </row>
    <row r="2" spans="1:11" ht="18.75" x14ac:dyDescent="0.3">
      <c r="K2" s="41" t="s">
        <v>312</v>
      </c>
    </row>
    <row r="4" spans="1:11" ht="18.75" customHeight="1" x14ac:dyDescent="0.3">
      <c r="A4" s="143" t="s">
        <v>313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1" ht="18.75" x14ac:dyDescent="0.3">
      <c r="A5" s="29"/>
      <c r="B5" s="1"/>
      <c r="C5" s="1"/>
      <c r="D5" s="1"/>
      <c r="E5" s="1"/>
      <c r="F5" s="1"/>
      <c r="G5" s="1"/>
      <c r="H5" s="1"/>
      <c r="I5" s="1"/>
      <c r="J5" s="1"/>
      <c r="K5" s="29"/>
    </row>
    <row r="6" spans="1:11" ht="15.75" x14ac:dyDescent="0.25">
      <c r="A6" s="157" t="s">
        <v>237</v>
      </c>
      <c r="B6" s="157"/>
      <c r="C6" s="157"/>
      <c r="D6" s="29"/>
      <c r="E6" s="29"/>
      <c r="F6" s="29"/>
      <c r="G6" s="29"/>
      <c r="H6" s="29"/>
      <c r="I6" s="29"/>
      <c r="J6" s="29"/>
      <c r="K6" s="29"/>
    </row>
    <row r="7" spans="1:11" ht="15.75" x14ac:dyDescent="0.25">
      <c r="A7" s="139" t="s">
        <v>27</v>
      </c>
      <c r="B7" s="139" t="s">
        <v>238</v>
      </c>
      <c r="C7" s="139" t="s">
        <v>314</v>
      </c>
      <c r="D7" s="144" t="s">
        <v>239</v>
      </c>
      <c r="E7" s="144"/>
      <c r="F7" s="144"/>
      <c r="G7" s="144"/>
      <c r="H7" s="144"/>
      <c r="I7" s="144"/>
      <c r="J7" s="144"/>
      <c r="K7" s="144" t="s">
        <v>240</v>
      </c>
    </row>
    <row r="8" spans="1:11" ht="24" customHeight="1" x14ac:dyDescent="0.25">
      <c r="A8" s="139"/>
      <c r="B8" s="139"/>
      <c r="C8" s="139"/>
      <c r="D8" s="139" t="s">
        <v>315</v>
      </c>
      <c r="E8" s="139" t="s">
        <v>316</v>
      </c>
      <c r="F8" s="139" t="s">
        <v>317</v>
      </c>
      <c r="G8" s="139" t="s">
        <v>318</v>
      </c>
      <c r="H8" s="139" t="s">
        <v>161</v>
      </c>
      <c r="I8" s="139"/>
      <c r="J8" s="139"/>
      <c r="K8" s="144"/>
    </row>
    <row r="9" spans="1:11" ht="54.6" customHeight="1" x14ac:dyDescent="0.25">
      <c r="A9" s="139"/>
      <c r="B9" s="139"/>
      <c r="C9" s="139"/>
      <c r="D9" s="139"/>
      <c r="E9" s="139"/>
      <c r="F9" s="139"/>
      <c r="G9" s="139"/>
      <c r="H9" s="43" t="s">
        <v>319</v>
      </c>
      <c r="I9" s="43" t="s">
        <v>320</v>
      </c>
      <c r="J9" s="43" t="s">
        <v>246</v>
      </c>
      <c r="K9" s="144"/>
    </row>
    <row r="10" spans="1:11" ht="15.75" x14ac:dyDescent="0.25">
      <c r="A10" s="6">
        <v>1</v>
      </c>
      <c r="B10" s="6" t="s">
        <v>321</v>
      </c>
      <c r="C10" s="6" t="s">
        <v>322</v>
      </c>
      <c r="D10" s="2">
        <v>12</v>
      </c>
      <c r="E10" s="2"/>
      <c r="F10" s="2">
        <v>24</v>
      </c>
      <c r="G10" s="2">
        <v>12</v>
      </c>
      <c r="H10" s="2">
        <v>8</v>
      </c>
      <c r="I10" s="2"/>
      <c r="J10" s="2" t="s">
        <v>323</v>
      </c>
      <c r="K10" s="6" t="s">
        <v>324</v>
      </c>
    </row>
    <row r="11" spans="1:11" ht="15.75" x14ac:dyDescent="0.25">
      <c r="A11" s="6">
        <v>2</v>
      </c>
      <c r="B11" s="6" t="s">
        <v>325</v>
      </c>
      <c r="C11" s="6" t="s">
        <v>326</v>
      </c>
      <c r="D11" s="2">
        <v>24.6</v>
      </c>
      <c r="E11" s="2">
        <v>30.75</v>
      </c>
      <c r="F11" s="2">
        <f>30.75+15</f>
        <v>45.75</v>
      </c>
      <c r="G11" s="2">
        <f>24.6+15</f>
        <v>39.6</v>
      </c>
      <c r="H11" s="2"/>
      <c r="I11" s="2">
        <v>14.76</v>
      </c>
      <c r="J11" s="2" t="s">
        <v>327</v>
      </c>
      <c r="K11" s="43" t="s">
        <v>328</v>
      </c>
    </row>
    <row r="12" spans="1:11" ht="47.25" x14ac:dyDescent="0.25">
      <c r="A12" s="6">
        <v>3</v>
      </c>
      <c r="B12" s="6" t="s">
        <v>329</v>
      </c>
      <c r="C12" s="43" t="s">
        <v>330</v>
      </c>
      <c r="D12" s="2"/>
      <c r="E12" s="2"/>
      <c r="F12" s="2"/>
      <c r="G12" s="2"/>
      <c r="H12" s="2" t="s">
        <v>331</v>
      </c>
      <c r="I12" s="2"/>
      <c r="J12" s="2" t="s">
        <v>332</v>
      </c>
      <c r="K12" s="43" t="s">
        <v>333</v>
      </c>
    </row>
    <row r="13" spans="1:11" ht="31.5" x14ac:dyDescent="0.25">
      <c r="A13" s="6">
        <v>4</v>
      </c>
      <c r="B13" s="6" t="s">
        <v>334</v>
      </c>
      <c r="C13" s="43" t="s">
        <v>330</v>
      </c>
      <c r="D13" s="2">
        <v>20</v>
      </c>
      <c r="E13" s="2">
        <v>27</v>
      </c>
      <c r="F13" s="2">
        <v>35</v>
      </c>
      <c r="G13" s="2">
        <v>25</v>
      </c>
      <c r="H13" s="2"/>
      <c r="I13" s="2">
        <v>15</v>
      </c>
      <c r="J13" s="2" t="s">
        <v>335</v>
      </c>
      <c r="K13" s="6" t="s">
        <v>336</v>
      </c>
    </row>
    <row r="14" spans="1:11" ht="31.5" x14ac:dyDescent="0.25">
      <c r="A14" s="6">
        <v>5</v>
      </c>
      <c r="B14" s="6" t="s">
        <v>337</v>
      </c>
      <c r="C14" s="43" t="s">
        <v>330</v>
      </c>
      <c r="D14" s="2">
        <v>19</v>
      </c>
      <c r="E14" s="2">
        <v>26</v>
      </c>
      <c r="F14" s="2" t="s">
        <v>338</v>
      </c>
      <c r="G14" s="2"/>
      <c r="H14" s="2">
        <v>40</v>
      </c>
      <c r="I14" s="2">
        <v>50</v>
      </c>
      <c r="J14" s="2" t="s">
        <v>339</v>
      </c>
      <c r="K14" s="6" t="s">
        <v>336</v>
      </c>
    </row>
    <row r="15" spans="1:11" ht="31.5" x14ac:dyDescent="0.25">
      <c r="A15" s="6">
        <v>6</v>
      </c>
      <c r="B15" s="6" t="s">
        <v>340</v>
      </c>
      <c r="C15" s="43" t="s">
        <v>330</v>
      </c>
      <c r="D15" s="2">
        <v>35</v>
      </c>
      <c r="E15" s="2"/>
      <c r="F15" s="2"/>
      <c r="G15" s="2">
        <v>50</v>
      </c>
      <c r="H15" s="2">
        <v>15</v>
      </c>
      <c r="I15" s="2"/>
      <c r="J15" s="2" t="s">
        <v>251</v>
      </c>
      <c r="K15" s="6" t="s">
        <v>336</v>
      </c>
    </row>
    <row r="16" spans="1:11" ht="31.5" x14ac:dyDescent="0.25">
      <c r="A16" s="6">
        <v>7</v>
      </c>
      <c r="B16" s="6" t="s">
        <v>341</v>
      </c>
      <c r="C16" s="43" t="s">
        <v>342</v>
      </c>
      <c r="D16" s="2">
        <v>30</v>
      </c>
      <c r="E16" s="2">
        <v>45</v>
      </c>
      <c r="F16" s="2">
        <v>85</v>
      </c>
      <c r="G16" s="2">
        <v>60</v>
      </c>
      <c r="H16" s="2">
        <v>220</v>
      </c>
      <c r="I16" s="2">
        <v>260</v>
      </c>
      <c r="J16" s="2" t="s">
        <v>343</v>
      </c>
      <c r="K16" s="6" t="s">
        <v>344</v>
      </c>
    </row>
    <row r="17" spans="1:11" ht="31.5" x14ac:dyDescent="0.25">
      <c r="A17" s="6">
        <v>8</v>
      </c>
      <c r="B17" s="6" t="s">
        <v>345</v>
      </c>
      <c r="C17" s="43" t="s">
        <v>342</v>
      </c>
      <c r="D17" s="2">
        <v>40</v>
      </c>
      <c r="E17" s="2">
        <v>110</v>
      </c>
      <c r="F17" s="2">
        <v>110</v>
      </c>
      <c r="G17" s="2">
        <v>40</v>
      </c>
      <c r="H17" s="2"/>
      <c r="I17" s="2" t="s">
        <v>346</v>
      </c>
      <c r="J17" s="2" t="s">
        <v>262</v>
      </c>
      <c r="K17" s="43" t="s">
        <v>347</v>
      </c>
    </row>
    <row r="18" spans="1:11" ht="31.5" x14ac:dyDescent="0.25">
      <c r="A18" s="6">
        <v>9</v>
      </c>
      <c r="B18" s="6" t="s">
        <v>348</v>
      </c>
      <c r="C18" s="43" t="s">
        <v>342</v>
      </c>
      <c r="D18" s="2">
        <v>35</v>
      </c>
      <c r="E18" s="2">
        <v>110</v>
      </c>
      <c r="F18" s="2">
        <v>125</v>
      </c>
      <c r="G18" s="2">
        <v>50</v>
      </c>
      <c r="H18" s="2">
        <v>70</v>
      </c>
      <c r="I18" s="2">
        <v>210</v>
      </c>
      <c r="J18" s="2" t="s">
        <v>349</v>
      </c>
      <c r="K18" s="6" t="s">
        <v>350</v>
      </c>
    </row>
    <row r="19" spans="1:11" ht="31.5" x14ac:dyDescent="0.25">
      <c r="A19" s="6">
        <v>10</v>
      </c>
      <c r="B19" s="6" t="s">
        <v>351</v>
      </c>
      <c r="C19" s="43" t="s">
        <v>342</v>
      </c>
      <c r="D19" s="2"/>
      <c r="E19" s="2">
        <v>35</v>
      </c>
      <c r="F19" s="2"/>
      <c r="G19" s="2"/>
      <c r="H19" s="2"/>
      <c r="I19" s="2">
        <v>25</v>
      </c>
      <c r="J19" s="59" t="s">
        <v>343</v>
      </c>
      <c r="K19" s="6" t="s">
        <v>249</v>
      </c>
    </row>
    <row r="20" spans="1:11" ht="15.75" x14ac:dyDescent="0.25">
      <c r="A20" s="6">
        <v>11</v>
      </c>
      <c r="B20" s="6" t="s">
        <v>352</v>
      </c>
      <c r="C20" s="6" t="s">
        <v>322</v>
      </c>
      <c r="D20" s="2">
        <v>40</v>
      </c>
      <c r="E20" s="2" t="s">
        <v>353</v>
      </c>
      <c r="F20" s="2" t="s">
        <v>354</v>
      </c>
      <c r="G20" s="2"/>
      <c r="H20" s="2">
        <v>95</v>
      </c>
      <c r="I20" s="2" t="s">
        <v>355</v>
      </c>
      <c r="J20" s="2" t="s">
        <v>283</v>
      </c>
      <c r="K20" s="43" t="s">
        <v>356</v>
      </c>
    </row>
    <row r="21" spans="1:11" ht="31.5" x14ac:dyDescent="0.25">
      <c r="A21" s="6">
        <v>12</v>
      </c>
      <c r="B21" s="6" t="s">
        <v>357</v>
      </c>
      <c r="C21" s="43" t="s">
        <v>358</v>
      </c>
      <c r="D21" s="2"/>
      <c r="E21" s="2" t="s">
        <v>359</v>
      </c>
      <c r="F21" s="2"/>
      <c r="G21" s="2"/>
      <c r="H21" s="2"/>
      <c r="I21" s="2" t="s">
        <v>359</v>
      </c>
      <c r="J21" s="2">
        <v>5</v>
      </c>
      <c r="K21" s="43" t="s">
        <v>360</v>
      </c>
    </row>
    <row r="22" spans="1:11" ht="15.75" x14ac:dyDescent="0.25">
      <c r="A22" s="6">
        <v>13</v>
      </c>
      <c r="B22" s="6" t="s">
        <v>361</v>
      </c>
      <c r="C22" s="6" t="s">
        <v>322</v>
      </c>
      <c r="D22" s="2"/>
      <c r="E22" s="2">
        <v>25</v>
      </c>
      <c r="F22" s="2" t="s">
        <v>362</v>
      </c>
      <c r="G22" s="2"/>
      <c r="H22" s="2">
        <v>50</v>
      </c>
      <c r="I22" s="2">
        <v>60</v>
      </c>
      <c r="J22" s="2" t="s">
        <v>363</v>
      </c>
      <c r="K22" s="43" t="s">
        <v>364</v>
      </c>
    </row>
    <row r="23" spans="1:11" ht="15.75" x14ac:dyDescent="0.25">
      <c r="A23" s="6">
        <v>14</v>
      </c>
      <c r="B23" s="6" t="s">
        <v>365</v>
      </c>
      <c r="C23" s="6" t="s">
        <v>322</v>
      </c>
      <c r="D23" s="2"/>
      <c r="E23" s="2" t="s">
        <v>366</v>
      </c>
      <c r="F23" s="2"/>
      <c r="G23" s="2" t="s">
        <v>367</v>
      </c>
      <c r="H23" s="2" t="s">
        <v>368</v>
      </c>
      <c r="I23" s="2">
        <v>60</v>
      </c>
      <c r="J23" s="2" t="s">
        <v>251</v>
      </c>
      <c r="K23" s="43" t="s">
        <v>369</v>
      </c>
    </row>
    <row r="24" spans="1:11" ht="31.5" x14ac:dyDescent="0.25">
      <c r="A24" s="6">
        <v>15</v>
      </c>
      <c r="B24" s="6" t="s">
        <v>370</v>
      </c>
      <c r="C24" s="6" t="s">
        <v>322</v>
      </c>
      <c r="D24" s="2"/>
      <c r="E24" s="2" t="s">
        <v>367</v>
      </c>
      <c r="F24" s="2">
        <v>40</v>
      </c>
      <c r="G24" s="2"/>
      <c r="H24" s="2">
        <v>60</v>
      </c>
      <c r="I24" s="2">
        <v>70</v>
      </c>
      <c r="J24" s="2" t="s">
        <v>349</v>
      </c>
      <c r="K24" s="43" t="s">
        <v>371</v>
      </c>
    </row>
    <row r="25" spans="1:11" ht="15.75" x14ac:dyDescent="0.25">
      <c r="A25" s="6">
        <v>16</v>
      </c>
      <c r="B25" s="6" t="s">
        <v>372</v>
      </c>
      <c r="C25" s="6" t="s">
        <v>322</v>
      </c>
      <c r="D25" s="2"/>
      <c r="E25" s="2">
        <v>35</v>
      </c>
      <c r="F25" s="2"/>
      <c r="G25" s="2"/>
      <c r="H25" s="2">
        <v>25</v>
      </c>
      <c r="I25" s="2"/>
      <c r="J25" s="2" t="s">
        <v>373</v>
      </c>
      <c r="K25" s="43" t="s">
        <v>374</v>
      </c>
    </row>
    <row r="26" spans="1:11" ht="15.75" x14ac:dyDescent="0.25">
      <c r="A26" s="160" t="s">
        <v>270</v>
      </c>
      <c r="B26" s="160"/>
      <c r="C26" s="160"/>
      <c r="D26" s="2"/>
      <c r="E26" s="2"/>
      <c r="F26" s="2"/>
      <c r="G26" s="2"/>
      <c r="H26" s="2"/>
      <c r="I26" s="2"/>
      <c r="J26" s="2"/>
      <c r="K26" s="43"/>
    </row>
    <row r="27" spans="1:11" ht="15.75" x14ac:dyDescent="0.25">
      <c r="A27" s="6"/>
      <c r="B27" s="6"/>
      <c r="C27" s="4" t="s">
        <v>322</v>
      </c>
      <c r="D27" s="67" t="s">
        <v>375</v>
      </c>
      <c r="E27" s="27" t="s">
        <v>376</v>
      </c>
      <c r="F27" s="27" t="s">
        <v>377</v>
      </c>
      <c r="G27" s="67" t="s">
        <v>378</v>
      </c>
      <c r="H27" s="67" t="s">
        <v>379</v>
      </c>
      <c r="I27" s="27" t="s">
        <v>380</v>
      </c>
      <c r="J27" s="27"/>
      <c r="K27" s="43"/>
    </row>
    <row r="28" spans="1:11" ht="15.75" x14ac:dyDescent="0.25">
      <c r="A28" s="6"/>
      <c r="B28" s="6"/>
      <c r="C28" s="4" t="s">
        <v>326</v>
      </c>
      <c r="D28" s="27">
        <v>24.6</v>
      </c>
      <c r="E28" s="27">
        <v>30.75</v>
      </c>
      <c r="F28" s="27">
        <f>30.75+15</f>
        <v>45.75</v>
      </c>
      <c r="G28" s="27">
        <f>24.6+15</f>
        <v>39.6</v>
      </c>
      <c r="H28" s="27"/>
      <c r="I28" s="27">
        <v>14.76</v>
      </c>
      <c r="J28" s="27"/>
      <c r="K28" s="43"/>
    </row>
    <row r="29" spans="1:11" ht="31.5" x14ac:dyDescent="0.25">
      <c r="A29" s="68"/>
      <c r="B29" s="68"/>
      <c r="C29" s="69" t="s">
        <v>330</v>
      </c>
      <c r="D29" s="27" t="s">
        <v>381</v>
      </c>
      <c r="E29" s="27" t="s">
        <v>382</v>
      </c>
      <c r="F29" s="27" t="s">
        <v>383</v>
      </c>
      <c r="G29" s="27" t="s">
        <v>384</v>
      </c>
      <c r="H29" s="27" t="s">
        <v>385</v>
      </c>
      <c r="I29" s="27" t="s">
        <v>386</v>
      </c>
      <c r="J29" s="27"/>
      <c r="K29" s="68"/>
    </row>
    <row r="30" spans="1:11" ht="31.5" x14ac:dyDescent="0.25">
      <c r="A30" s="68"/>
      <c r="B30" s="68"/>
      <c r="C30" s="69" t="s">
        <v>342</v>
      </c>
      <c r="D30" s="27" t="s">
        <v>387</v>
      </c>
      <c r="E30" s="27" t="s">
        <v>388</v>
      </c>
      <c r="F30" s="27" t="s">
        <v>389</v>
      </c>
      <c r="G30" s="27" t="s">
        <v>390</v>
      </c>
      <c r="H30" s="27">
        <v>70</v>
      </c>
      <c r="I30" s="27" t="s">
        <v>391</v>
      </c>
      <c r="J30" s="27"/>
      <c r="K30" s="68"/>
    </row>
    <row r="32" spans="1:11" ht="15.75" x14ac:dyDescent="0.25">
      <c r="A32" s="29" t="s">
        <v>392</v>
      </c>
    </row>
    <row r="34" spans="1:11" ht="15.75" x14ac:dyDescent="0.25">
      <c r="A34" s="158" t="s">
        <v>304</v>
      </c>
      <c r="B34" s="158"/>
      <c r="C34" s="158"/>
    </row>
    <row r="35" spans="1:11" ht="30" x14ac:dyDescent="0.25">
      <c r="A35" s="70"/>
      <c r="B35" s="66" t="s">
        <v>393</v>
      </c>
      <c r="C35" s="6" t="s">
        <v>322</v>
      </c>
      <c r="D35" s="2"/>
      <c r="E35" s="2">
        <v>15.1</v>
      </c>
      <c r="F35" s="71"/>
      <c r="G35" s="71"/>
      <c r="H35" s="71"/>
      <c r="I35" s="71"/>
      <c r="J35" s="71"/>
      <c r="K35" s="72"/>
    </row>
    <row r="36" spans="1:11" ht="31.5" x14ac:dyDescent="0.25">
      <c r="A36" s="70"/>
      <c r="B36" s="61" t="s">
        <v>305</v>
      </c>
      <c r="C36" s="6" t="s">
        <v>322</v>
      </c>
      <c r="D36" s="2"/>
      <c r="E36" s="2">
        <v>14.3</v>
      </c>
      <c r="F36" s="71"/>
      <c r="G36" s="71"/>
      <c r="H36" s="71"/>
      <c r="I36" s="71"/>
      <c r="J36" s="71"/>
      <c r="K36" s="72"/>
    </row>
    <row r="37" spans="1:11" ht="31.5" x14ac:dyDescent="0.25">
      <c r="A37" s="70"/>
      <c r="B37" s="61" t="s">
        <v>306</v>
      </c>
      <c r="C37" s="6" t="s">
        <v>322</v>
      </c>
      <c r="D37" s="70"/>
      <c r="E37" s="73">
        <v>15</v>
      </c>
    </row>
    <row r="38" spans="1:11" ht="31.5" x14ac:dyDescent="0.25">
      <c r="A38" s="70"/>
      <c r="B38" s="61" t="s">
        <v>306</v>
      </c>
      <c r="C38" s="43" t="s">
        <v>330</v>
      </c>
      <c r="D38" s="70"/>
      <c r="E38" s="73">
        <v>15</v>
      </c>
    </row>
    <row r="39" spans="1:11" ht="31.5" x14ac:dyDescent="0.25">
      <c r="A39" s="70"/>
      <c r="B39" s="61" t="s">
        <v>306</v>
      </c>
      <c r="C39" s="43" t="s">
        <v>342</v>
      </c>
      <c r="D39" s="70"/>
      <c r="E39" s="73">
        <v>15</v>
      </c>
    </row>
    <row r="40" spans="1:11" ht="31.5" x14ac:dyDescent="0.25">
      <c r="A40" s="70"/>
      <c r="B40" s="61" t="s">
        <v>394</v>
      </c>
      <c r="C40" s="6" t="s">
        <v>322</v>
      </c>
      <c r="D40" s="70"/>
      <c r="E40" s="73" t="s">
        <v>258</v>
      </c>
    </row>
    <row r="41" spans="1:11" ht="15.75" x14ac:dyDescent="0.25">
      <c r="A41" s="70"/>
      <c r="B41" s="62" t="s">
        <v>307</v>
      </c>
      <c r="C41" s="6" t="s">
        <v>322</v>
      </c>
      <c r="D41" s="70"/>
      <c r="E41" s="73">
        <v>24</v>
      </c>
    </row>
    <row r="42" spans="1:11" ht="31.5" x14ac:dyDescent="0.25">
      <c r="A42" s="70"/>
      <c r="B42" s="61" t="s">
        <v>308</v>
      </c>
      <c r="C42" s="6" t="s">
        <v>322</v>
      </c>
      <c r="D42" s="70"/>
      <c r="E42" s="73">
        <v>24</v>
      </c>
    </row>
    <row r="43" spans="1:11" ht="31.5" x14ac:dyDescent="0.25">
      <c r="A43" s="70"/>
      <c r="B43" s="61" t="s">
        <v>308</v>
      </c>
      <c r="C43" s="43" t="s">
        <v>330</v>
      </c>
      <c r="D43" s="70"/>
      <c r="E43" s="73">
        <v>25</v>
      </c>
    </row>
    <row r="44" spans="1:11" ht="31.5" x14ac:dyDescent="0.25">
      <c r="A44" s="70"/>
      <c r="B44" s="61" t="s">
        <v>308</v>
      </c>
      <c r="C44" s="43" t="s">
        <v>342</v>
      </c>
      <c r="D44" s="70"/>
      <c r="E44" s="73">
        <v>15</v>
      </c>
    </row>
    <row r="45" spans="1:11" ht="31.5" x14ac:dyDescent="0.25">
      <c r="A45" s="70"/>
      <c r="B45" s="61" t="s">
        <v>395</v>
      </c>
      <c r="C45" s="43" t="s">
        <v>330</v>
      </c>
      <c r="D45" s="70"/>
      <c r="E45" s="73">
        <v>19.98</v>
      </c>
    </row>
    <row r="46" spans="1:11" ht="31.5" x14ac:dyDescent="0.25">
      <c r="A46" s="70"/>
      <c r="B46" s="61" t="s">
        <v>396</v>
      </c>
      <c r="C46" s="6" t="s">
        <v>322</v>
      </c>
      <c r="D46" s="70"/>
      <c r="E46" s="73">
        <v>36</v>
      </c>
    </row>
    <row r="47" spans="1:11" ht="15.75" x14ac:dyDescent="0.25">
      <c r="A47" s="70"/>
      <c r="B47" s="62" t="s">
        <v>310</v>
      </c>
      <c r="C47" s="6" t="s">
        <v>322</v>
      </c>
      <c r="D47" s="70"/>
      <c r="E47" s="73">
        <v>22</v>
      </c>
    </row>
    <row r="48" spans="1:11" ht="31.5" x14ac:dyDescent="0.25">
      <c r="A48" s="70"/>
      <c r="B48" s="62" t="s">
        <v>310</v>
      </c>
      <c r="C48" s="43" t="s">
        <v>342</v>
      </c>
      <c r="D48" s="70"/>
      <c r="E48" s="73">
        <v>19</v>
      </c>
    </row>
    <row r="49" spans="1:5" ht="15.75" x14ac:dyDescent="0.25">
      <c r="A49" s="70"/>
      <c r="B49" s="62" t="s">
        <v>311</v>
      </c>
      <c r="C49" s="6" t="s">
        <v>322</v>
      </c>
      <c r="D49" s="70"/>
      <c r="E49" s="73">
        <v>50</v>
      </c>
    </row>
    <row r="50" spans="1:5" ht="31.5" x14ac:dyDescent="0.25">
      <c r="A50" s="70"/>
      <c r="B50" s="62" t="s">
        <v>311</v>
      </c>
      <c r="C50" s="43" t="s">
        <v>342</v>
      </c>
      <c r="D50" s="70"/>
      <c r="E50" s="73">
        <v>20</v>
      </c>
    </row>
    <row r="51" spans="1:5" ht="15.75" x14ac:dyDescent="0.25">
      <c r="A51" s="70"/>
      <c r="B51" s="62" t="s">
        <v>397</v>
      </c>
      <c r="C51" s="6" t="s">
        <v>322</v>
      </c>
      <c r="D51" s="70"/>
      <c r="E51" s="73">
        <v>15</v>
      </c>
    </row>
  </sheetData>
  <mergeCells count="15">
    <mergeCell ref="A26:C26"/>
    <mergeCell ref="A34:C34"/>
    <mergeCell ref="G1:K1"/>
    <mergeCell ref="A4:K4"/>
    <mergeCell ref="A6:C6"/>
    <mergeCell ref="A7:A9"/>
    <mergeCell ref="B7:B9"/>
    <mergeCell ref="C7:C9"/>
    <mergeCell ref="D7:J7"/>
    <mergeCell ref="K7:K9"/>
    <mergeCell ref="D8:D9"/>
    <mergeCell ref="E8:E9"/>
    <mergeCell ref="F8:F9"/>
    <mergeCell ref="G8:G9"/>
    <mergeCell ref="H8:J8"/>
  </mergeCells>
  <pageMargins left="0.70866141732283516" right="0.70866141732283516" top="0.74803149606299213" bottom="0.74803149606299213" header="0.31496062992126012" footer="0.31496062992126012"/>
  <pageSetup paperSize="0" scale="84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"/>
  <sheetViews>
    <sheetView workbookViewId="0"/>
  </sheetViews>
  <sheetFormatPr defaultColWidth="8" defaultRowHeight="15" x14ac:dyDescent="0.25"/>
  <cols>
    <col min="1" max="1" width="8" customWidth="1"/>
    <col min="2" max="2" width="25.25" customWidth="1"/>
    <col min="3" max="3" width="17.25" customWidth="1"/>
    <col min="4" max="4" width="28.625" customWidth="1"/>
    <col min="5" max="5" width="8" customWidth="1"/>
  </cols>
  <sheetData>
    <row r="1" spans="1:11" ht="73.5" customHeight="1" x14ac:dyDescent="0.25">
      <c r="C1" s="159" t="s">
        <v>274</v>
      </c>
      <c r="D1" s="159"/>
    </row>
    <row r="2" spans="1:11" ht="35.25" customHeight="1" x14ac:dyDescent="0.3">
      <c r="D2" s="41" t="s">
        <v>398</v>
      </c>
    </row>
    <row r="3" spans="1:11" ht="17.45" customHeight="1" x14ac:dyDescent="0.3">
      <c r="A3" s="143" t="s">
        <v>399</v>
      </c>
      <c r="B3" s="143"/>
      <c r="C3" s="143"/>
      <c r="D3" s="143"/>
      <c r="E3" s="16"/>
      <c r="F3" s="16"/>
      <c r="G3" s="16"/>
      <c r="H3" s="16"/>
      <c r="I3" s="16"/>
      <c r="J3" s="16"/>
      <c r="K3" s="16"/>
    </row>
    <row r="4" spans="1:11" ht="17.45" customHeight="1" x14ac:dyDescent="0.3">
      <c r="A4" s="1"/>
      <c r="B4" s="1"/>
      <c r="C4" s="1"/>
      <c r="D4" s="1"/>
      <c r="E4" s="16"/>
      <c r="F4" s="16"/>
      <c r="G4" s="16"/>
      <c r="H4" s="16"/>
      <c r="I4" s="16"/>
      <c r="J4" s="16"/>
      <c r="K4" s="16"/>
    </row>
    <row r="5" spans="1:11" ht="15.75" x14ac:dyDescent="0.25">
      <c r="A5" s="157" t="s">
        <v>237</v>
      </c>
      <c r="B5" s="157"/>
      <c r="C5" s="157"/>
    </row>
    <row r="6" spans="1:11" x14ac:dyDescent="0.25">
      <c r="A6" s="73" t="s">
        <v>400</v>
      </c>
      <c r="B6" s="73" t="s">
        <v>401</v>
      </c>
      <c r="C6" s="73" t="s">
        <v>402</v>
      </c>
      <c r="D6" s="73" t="s">
        <v>403</v>
      </c>
    </row>
    <row r="7" spans="1:11" x14ac:dyDescent="0.25">
      <c r="A7" s="73">
        <v>1</v>
      </c>
      <c r="B7" s="74" t="s">
        <v>404</v>
      </c>
      <c r="C7" s="73">
        <v>15</v>
      </c>
      <c r="D7" s="74" t="s">
        <v>405</v>
      </c>
    </row>
    <row r="8" spans="1:11" x14ac:dyDescent="0.25">
      <c r="A8" s="73">
        <v>2</v>
      </c>
      <c r="B8" s="74" t="s">
        <v>404</v>
      </c>
      <c r="C8" s="73">
        <v>12</v>
      </c>
      <c r="D8" s="74" t="s">
        <v>406</v>
      </c>
    </row>
    <row r="9" spans="1:11" x14ac:dyDescent="0.25">
      <c r="A9" s="73">
        <v>3</v>
      </c>
      <c r="B9" s="74" t="s">
        <v>407</v>
      </c>
      <c r="C9" s="73">
        <v>10</v>
      </c>
      <c r="D9" s="74" t="s">
        <v>249</v>
      </c>
    </row>
    <row r="10" spans="1:11" x14ac:dyDescent="0.25">
      <c r="A10" s="73">
        <v>4</v>
      </c>
      <c r="B10" s="74" t="s">
        <v>408</v>
      </c>
      <c r="C10" s="73">
        <v>15</v>
      </c>
      <c r="D10" s="74" t="s">
        <v>409</v>
      </c>
    </row>
    <row r="11" spans="1:11" ht="15.75" x14ac:dyDescent="0.25">
      <c r="A11" s="146" t="s">
        <v>270</v>
      </c>
      <c r="B11" s="146"/>
      <c r="C11" s="75" t="s">
        <v>410</v>
      </c>
      <c r="D11" s="73"/>
    </row>
  </sheetData>
  <mergeCells count="4">
    <mergeCell ref="C1:D1"/>
    <mergeCell ref="A3:D3"/>
    <mergeCell ref="A5:C5"/>
    <mergeCell ref="A11:B11"/>
  </mergeCells>
  <pageMargins left="0.70866141732283516" right="0.70866141732283516" top="0.74803149606299213" bottom="0.74803149606299213" header="0.31496062992126012" footer="0.31496062992126012"/>
  <pageSetup paperSize="0" scale="80" fitToWidth="0" fitToHeight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4"/>
  <sheetViews>
    <sheetView workbookViewId="0"/>
  </sheetViews>
  <sheetFormatPr defaultColWidth="8" defaultRowHeight="15" x14ac:dyDescent="0.25"/>
  <cols>
    <col min="1" max="1" width="8" customWidth="1"/>
    <col min="2" max="2" width="25.375" customWidth="1"/>
    <col min="3" max="3" width="13" customWidth="1"/>
    <col min="4" max="4" width="12.75" customWidth="1"/>
    <col min="5" max="5" width="14.125" customWidth="1"/>
    <col min="6" max="6" width="14.375" customWidth="1"/>
    <col min="7" max="7" width="11" customWidth="1"/>
    <col min="8" max="8" width="8" customWidth="1"/>
  </cols>
  <sheetData>
    <row r="1" spans="1:7" ht="69.75" customHeight="1" x14ac:dyDescent="0.25">
      <c r="D1" s="141" t="s">
        <v>274</v>
      </c>
      <c r="E1" s="141"/>
      <c r="F1" s="141"/>
      <c r="G1" s="141"/>
    </row>
    <row r="2" spans="1:7" ht="34.5" customHeight="1" x14ac:dyDescent="0.3">
      <c r="F2" s="156" t="s">
        <v>411</v>
      </c>
      <c r="G2" s="156"/>
    </row>
    <row r="3" spans="1:7" ht="17.45" customHeight="1" x14ac:dyDescent="0.3">
      <c r="A3" s="143" t="s">
        <v>412</v>
      </c>
      <c r="B3" s="143"/>
      <c r="C3" s="143"/>
      <c r="D3" s="143"/>
      <c r="E3" s="143"/>
      <c r="F3" s="143"/>
      <c r="G3" s="143"/>
    </row>
    <row r="4" spans="1:7" ht="17.45" customHeight="1" x14ac:dyDescent="0.3">
      <c r="A4" s="1"/>
      <c r="B4" s="1"/>
      <c r="C4" s="1"/>
      <c r="D4" s="1"/>
      <c r="E4" s="1"/>
    </row>
    <row r="5" spans="1:7" ht="15.75" customHeight="1" x14ac:dyDescent="0.25">
      <c r="A5" s="158" t="s">
        <v>413</v>
      </c>
      <c r="B5" s="158"/>
      <c r="C5" s="158"/>
      <c r="D5" s="158"/>
      <c r="E5" s="26"/>
    </row>
    <row r="6" spans="1:7" ht="21.6" customHeight="1" x14ac:dyDescent="0.25">
      <c r="A6" s="163" t="s">
        <v>400</v>
      </c>
      <c r="B6" s="164" t="s">
        <v>414</v>
      </c>
      <c r="C6" s="144" t="s">
        <v>402</v>
      </c>
      <c r="D6" s="144"/>
      <c r="E6" s="139" t="s">
        <v>403</v>
      </c>
      <c r="F6" s="139" t="s">
        <v>415</v>
      </c>
      <c r="G6" s="139" t="s">
        <v>416</v>
      </c>
    </row>
    <row r="7" spans="1:7" ht="27.6" customHeight="1" x14ac:dyDescent="0.25">
      <c r="A7" s="163"/>
      <c r="B7" s="164"/>
      <c r="C7" s="2" t="s">
        <v>417</v>
      </c>
      <c r="D7" s="2" t="s">
        <v>418</v>
      </c>
      <c r="E7" s="139"/>
      <c r="F7" s="139"/>
      <c r="G7" s="139"/>
    </row>
    <row r="8" spans="1:7" ht="15.75" x14ac:dyDescent="0.25">
      <c r="A8" s="150" t="s">
        <v>419</v>
      </c>
      <c r="B8" s="150"/>
      <c r="C8" s="2"/>
      <c r="D8" s="2"/>
      <c r="E8" s="62"/>
      <c r="F8" s="65"/>
      <c r="G8" s="6"/>
    </row>
    <row r="9" spans="1:7" ht="15.75" x14ac:dyDescent="0.25">
      <c r="A9" s="2">
        <v>1</v>
      </c>
      <c r="B9" s="62" t="s">
        <v>420</v>
      </c>
      <c r="C9" s="2">
        <v>25</v>
      </c>
      <c r="D9" s="2">
        <v>25</v>
      </c>
      <c r="E9" s="62" t="s">
        <v>249</v>
      </c>
      <c r="F9" s="65" t="s">
        <v>421</v>
      </c>
      <c r="G9" s="162" t="s">
        <v>422</v>
      </c>
    </row>
    <row r="10" spans="1:7" ht="31.5" x14ac:dyDescent="0.25">
      <c r="A10" s="2">
        <v>2</v>
      </c>
      <c r="B10" s="61" t="s">
        <v>423</v>
      </c>
      <c r="C10" s="2">
        <v>25</v>
      </c>
      <c r="D10" s="2">
        <v>15</v>
      </c>
      <c r="E10" s="62" t="s">
        <v>249</v>
      </c>
      <c r="F10" s="65"/>
      <c r="G10" s="162"/>
    </row>
    <row r="11" spans="1:7" ht="15.75" x14ac:dyDescent="0.25">
      <c r="A11" s="2">
        <v>3</v>
      </c>
      <c r="B11" s="62" t="s">
        <v>424</v>
      </c>
      <c r="C11" s="2">
        <v>33</v>
      </c>
      <c r="D11" s="2">
        <v>25</v>
      </c>
      <c r="E11" s="62" t="s">
        <v>249</v>
      </c>
      <c r="F11" s="65"/>
      <c r="G11" s="162"/>
    </row>
    <row r="12" spans="1:7" ht="31.5" x14ac:dyDescent="0.25">
      <c r="A12" s="2">
        <v>4</v>
      </c>
      <c r="B12" s="61" t="s">
        <v>425</v>
      </c>
      <c r="C12" s="2">
        <v>22</v>
      </c>
      <c r="D12" s="2">
        <v>12</v>
      </c>
      <c r="E12" s="62" t="s">
        <v>426</v>
      </c>
      <c r="F12" s="65"/>
      <c r="G12" s="162"/>
    </row>
    <row r="13" spans="1:7" ht="15.75" x14ac:dyDescent="0.25">
      <c r="A13" s="2"/>
      <c r="B13" s="62"/>
      <c r="C13" s="2"/>
      <c r="D13" s="2"/>
      <c r="E13" s="62"/>
      <c r="F13" s="65"/>
      <c r="G13" s="17"/>
    </row>
    <row r="14" spans="1:7" ht="15.75" x14ac:dyDescent="0.25">
      <c r="A14" s="161" t="s">
        <v>427</v>
      </c>
      <c r="B14" s="161"/>
      <c r="C14" s="2"/>
      <c r="D14" s="2"/>
      <c r="E14" s="62"/>
      <c r="F14" s="65"/>
      <c r="G14" s="17"/>
    </row>
    <row r="15" spans="1:7" ht="15.75" x14ac:dyDescent="0.25">
      <c r="A15" s="45">
        <v>1</v>
      </c>
      <c r="B15" s="62" t="s">
        <v>428</v>
      </c>
      <c r="C15" s="2">
        <v>25</v>
      </c>
      <c r="D15" s="2">
        <v>10</v>
      </c>
      <c r="E15" s="62" t="s">
        <v>374</v>
      </c>
      <c r="F15" s="65" t="s">
        <v>429</v>
      </c>
      <c r="G15" s="151" t="s">
        <v>430</v>
      </c>
    </row>
    <row r="16" spans="1:7" ht="31.5" x14ac:dyDescent="0.25">
      <c r="A16" s="45">
        <v>2</v>
      </c>
      <c r="B16" s="61" t="s">
        <v>393</v>
      </c>
      <c r="C16" s="2">
        <v>17</v>
      </c>
      <c r="D16" s="2">
        <v>17</v>
      </c>
      <c r="E16" s="62" t="s">
        <v>431</v>
      </c>
      <c r="F16" s="65" t="s">
        <v>429</v>
      </c>
      <c r="G16" s="151"/>
    </row>
    <row r="17" spans="1:7" ht="15.75" x14ac:dyDescent="0.25">
      <c r="A17" s="45">
        <v>3</v>
      </c>
      <c r="B17" s="62" t="s">
        <v>420</v>
      </c>
      <c r="C17" s="2" t="s">
        <v>432</v>
      </c>
      <c r="D17" s="2" t="s">
        <v>432</v>
      </c>
      <c r="E17" s="62" t="s">
        <v>249</v>
      </c>
      <c r="F17" s="65" t="s">
        <v>433</v>
      </c>
      <c r="G17" s="151"/>
    </row>
    <row r="18" spans="1:7" ht="15.75" x14ac:dyDescent="0.25">
      <c r="A18" s="45">
        <v>4</v>
      </c>
      <c r="B18" s="62" t="s">
        <v>305</v>
      </c>
      <c r="C18" s="2">
        <v>10</v>
      </c>
      <c r="D18" s="2">
        <v>10</v>
      </c>
      <c r="E18" s="62" t="s">
        <v>434</v>
      </c>
      <c r="F18" s="65" t="s">
        <v>435</v>
      </c>
      <c r="G18" s="151"/>
    </row>
    <row r="19" spans="1:7" ht="15.75" x14ac:dyDescent="0.25">
      <c r="A19" s="45">
        <v>5</v>
      </c>
      <c r="B19" s="62" t="s">
        <v>306</v>
      </c>
      <c r="C19" s="2">
        <v>12</v>
      </c>
      <c r="D19" s="2">
        <v>12</v>
      </c>
      <c r="E19" s="62" t="s">
        <v>436</v>
      </c>
      <c r="F19" s="65"/>
      <c r="G19" s="151"/>
    </row>
    <row r="20" spans="1:7" ht="15.75" x14ac:dyDescent="0.25">
      <c r="A20" s="45">
        <v>6</v>
      </c>
      <c r="B20" s="62" t="s">
        <v>437</v>
      </c>
      <c r="C20" s="2" t="s">
        <v>438</v>
      </c>
      <c r="D20" s="2" t="s">
        <v>438</v>
      </c>
      <c r="E20" s="62" t="s">
        <v>439</v>
      </c>
      <c r="F20" s="65"/>
      <c r="G20" s="151"/>
    </row>
    <row r="21" spans="1:7" ht="15.75" x14ac:dyDescent="0.25">
      <c r="A21" s="45">
        <v>7</v>
      </c>
      <c r="B21" s="62" t="s">
        <v>307</v>
      </c>
      <c r="C21" s="2">
        <v>15</v>
      </c>
      <c r="D21" s="2">
        <v>15</v>
      </c>
      <c r="E21" s="62" t="s">
        <v>440</v>
      </c>
      <c r="F21" s="65"/>
      <c r="G21" s="151"/>
    </row>
    <row r="22" spans="1:7" ht="15.75" x14ac:dyDescent="0.25">
      <c r="A22" s="45">
        <v>8</v>
      </c>
      <c r="B22" s="62" t="s">
        <v>308</v>
      </c>
      <c r="C22" s="63" t="s">
        <v>441</v>
      </c>
      <c r="D22" s="63" t="s">
        <v>441</v>
      </c>
      <c r="E22" s="62" t="s">
        <v>442</v>
      </c>
      <c r="F22" s="65"/>
      <c r="G22" s="151"/>
    </row>
    <row r="23" spans="1:7" ht="15.75" x14ac:dyDescent="0.25">
      <c r="A23" s="45">
        <v>9</v>
      </c>
      <c r="B23" s="62" t="s">
        <v>395</v>
      </c>
      <c r="C23" s="63" t="s">
        <v>443</v>
      </c>
      <c r="D23" s="63" t="s">
        <v>443</v>
      </c>
      <c r="E23" s="62" t="s">
        <v>444</v>
      </c>
      <c r="F23" s="65"/>
      <c r="G23" s="151"/>
    </row>
    <row r="24" spans="1:7" ht="15.75" x14ac:dyDescent="0.25">
      <c r="A24" s="45">
        <v>10</v>
      </c>
      <c r="B24" s="62" t="s">
        <v>396</v>
      </c>
      <c r="C24" s="63" t="s">
        <v>443</v>
      </c>
      <c r="D24" s="63" t="s">
        <v>443</v>
      </c>
      <c r="E24" s="62" t="s">
        <v>445</v>
      </c>
      <c r="F24" s="65"/>
      <c r="G24" s="151"/>
    </row>
    <row r="25" spans="1:7" ht="15.75" x14ac:dyDescent="0.25">
      <c r="A25" s="45">
        <v>11</v>
      </c>
      <c r="B25" s="62" t="s">
        <v>310</v>
      </c>
      <c r="C25" s="63" t="s">
        <v>443</v>
      </c>
      <c r="D25" s="63" t="s">
        <v>443</v>
      </c>
      <c r="E25" s="62" t="s">
        <v>446</v>
      </c>
      <c r="F25" s="65"/>
      <c r="G25" s="151"/>
    </row>
    <row r="26" spans="1:7" ht="15.75" x14ac:dyDescent="0.25">
      <c r="A26" s="45">
        <v>12</v>
      </c>
      <c r="B26" s="62" t="s">
        <v>311</v>
      </c>
      <c r="C26" s="63" t="s">
        <v>447</v>
      </c>
      <c r="D26" s="63" t="s">
        <v>447</v>
      </c>
      <c r="E26" s="62" t="s">
        <v>290</v>
      </c>
      <c r="F26" s="65"/>
      <c r="G26" s="151"/>
    </row>
    <row r="27" spans="1:7" ht="15.75" x14ac:dyDescent="0.25">
      <c r="A27" s="45">
        <v>13</v>
      </c>
      <c r="B27" s="62" t="s">
        <v>448</v>
      </c>
      <c r="C27" s="63" t="s">
        <v>449</v>
      </c>
      <c r="D27" s="63" t="s">
        <v>449</v>
      </c>
      <c r="E27" s="62" t="s">
        <v>450</v>
      </c>
      <c r="F27" s="65"/>
      <c r="G27" s="151"/>
    </row>
    <row r="28" spans="1:7" ht="15.75" x14ac:dyDescent="0.25">
      <c r="A28" s="45">
        <v>14</v>
      </c>
      <c r="B28" s="62" t="s">
        <v>397</v>
      </c>
      <c r="C28" s="63" t="s">
        <v>451</v>
      </c>
      <c r="D28" s="63" t="s">
        <v>451</v>
      </c>
      <c r="E28" s="62" t="s">
        <v>426</v>
      </c>
      <c r="F28" s="65"/>
      <c r="G28" s="151"/>
    </row>
    <row r="29" spans="1:7" ht="15.75" x14ac:dyDescent="0.25">
      <c r="A29" s="2"/>
      <c r="B29" s="62"/>
      <c r="C29" s="2"/>
      <c r="D29" s="2"/>
      <c r="E29" s="62"/>
      <c r="F29" s="65"/>
      <c r="G29" s="6"/>
    </row>
    <row r="30" spans="1:7" ht="15.75" x14ac:dyDescent="0.25">
      <c r="A30" s="150" t="s">
        <v>452</v>
      </c>
      <c r="B30" s="150"/>
      <c r="C30" s="2"/>
      <c r="D30" s="2"/>
      <c r="E30" s="62"/>
      <c r="F30" s="65"/>
      <c r="G30" s="6"/>
    </row>
    <row r="31" spans="1:7" ht="15.75" x14ac:dyDescent="0.25">
      <c r="A31" s="45">
        <v>1</v>
      </c>
      <c r="B31" s="62" t="s">
        <v>428</v>
      </c>
      <c r="C31" s="2">
        <v>25</v>
      </c>
      <c r="D31" s="2">
        <v>15</v>
      </c>
      <c r="E31" s="62" t="s">
        <v>374</v>
      </c>
      <c r="F31" s="65" t="s">
        <v>429</v>
      </c>
      <c r="G31" s="151" t="s">
        <v>453</v>
      </c>
    </row>
    <row r="32" spans="1:7" ht="31.5" x14ac:dyDescent="0.25">
      <c r="A32" s="45">
        <v>2</v>
      </c>
      <c r="B32" s="61" t="s">
        <v>393</v>
      </c>
      <c r="C32" s="2">
        <v>17</v>
      </c>
      <c r="D32" s="2">
        <v>17</v>
      </c>
      <c r="E32" s="62" t="s">
        <v>431</v>
      </c>
      <c r="F32" s="65" t="s">
        <v>429</v>
      </c>
      <c r="G32" s="151"/>
    </row>
    <row r="33" spans="1:7" ht="15.75" x14ac:dyDescent="0.25">
      <c r="A33" s="45">
        <v>3</v>
      </c>
      <c r="B33" s="62" t="s">
        <v>420</v>
      </c>
      <c r="C33" s="2" t="s">
        <v>432</v>
      </c>
      <c r="D33" s="2" t="s">
        <v>432</v>
      </c>
      <c r="E33" s="62" t="s">
        <v>249</v>
      </c>
      <c r="F33" s="65" t="s">
        <v>454</v>
      </c>
      <c r="G33" s="151"/>
    </row>
    <row r="34" spans="1:7" ht="15.75" x14ac:dyDescent="0.25">
      <c r="A34" s="45">
        <v>4</v>
      </c>
      <c r="B34" s="62" t="s">
        <v>306</v>
      </c>
      <c r="C34" s="2">
        <v>30</v>
      </c>
      <c r="D34" s="2">
        <v>20</v>
      </c>
      <c r="E34" s="62" t="s">
        <v>436</v>
      </c>
      <c r="F34" s="65"/>
      <c r="G34" s="151"/>
    </row>
    <row r="35" spans="1:7" ht="15.75" x14ac:dyDescent="0.25">
      <c r="A35" s="45">
        <v>5</v>
      </c>
      <c r="B35" s="62" t="s">
        <v>396</v>
      </c>
      <c r="C35" s="63" t="s">
        <v>443</v>
      </c>
      <c r="D35" s="63" t="s">
        <v>443</v>
      </c>
      <c r="E35" s="62" t="s">
        <v>445</v>
      </c>
      <c r="F35" s="65"/>
      <c r="G35" s="151"/>
    </row>
    <row r="36" spans="1:7" ht="15.75" x14ac:dyDescent="0.25">
      <c r="A36" s="45">
        <v>6</v>
      </c>
      <c r="B36" s="62" t="s">
        <v>311</v>
      </c>
      <c r="C36" s="63" t="s">
        <v>455</v>
      </c>
      <c r="D36" s="63" t="s">
        <v>455</v>
      </c>
      <c r="E36" s="62" t="s">
        <v>290</v>
      </c>
      <c r="F36" s="65" t="s">
        <v>456</v>
      </c>
      <c r="G36" s="151"/>
    </row>
    <row r="37" spans="1:7" ht="15.75" x14ac:dyDescent="0.25">
      <c r="A37" s="45">
        <v>7</v>
      </c>
      <c r="B37" s="62" t="s">
        <v>448</v>
      </c>
      <c r="C37" s="63" t="s">
        <v>449</v>
      </c>
      <c r="D37" s="63" t="s">
        <v>449</v>
      </c>
      <c r="E37" s="62" t="s">
        <v>450</v>
      </c>
      <c r="F37" s="65"/>
      <c r="G37" s="151"/>
    </row>
    <row r="38" spans="1:7" ht="15.75" x14ac:dyDescent="0.25">
      <c r="A38" s="45">
        <v>8</v>
      </c>
      <c r="B38" s="62" t="s">
        <v>397</v>
      </c>
      <c r="C38" s="63" t="s">
        <v>457</v>
      </c>
      <c r="D38" s="63" t="s">
        <v>458</v>
      </c>
      <c r="E38" s="62" t="s">
        <v>426</v>
      </c>
      <c r="F38" s="65"/>
      <c r="G38" s="151"/>
    </row>
    <row r="39" spans="1:7" ht="15.75" x14ac:dyDescent="0.25">
      <c r="A39" s="45"/>
      <c r="B39" s="62"/>
      <c r="C39" s="63"/>
      <c r="D39" s="63"/>
      <c r="E39" s="62"/>
      <c r="F39" s="65"/>
      <c r="G39" s="17"/>
    </row>
    <row r="40" spans="1:7" ht="15.75" x14ac:dyDescent="0.25">
      <c r="A40" s="150" t="s">
        <v>459</v>
      </c>
      <c r="B40" s="150"/>
      <c r="C40" s="2"/>
      <c r="D40" s="2"/>
      <c r="E40" s="62"/>
      <c r="F40" s="65"/>
      <c r="G40" s="17"/>
    </row>
    <row r="41" spans="1:7" ht="15.75" x14ac:dyDescent="0.25">
      <c r="A41" s="45">
        <v>1</v>
      </c>
      <c r="B41" s="62" t="s">
        <v>428</v>
      </c>
      <c r="C41" s="2">
        <v>15</v>
      </c>
      <c r="D41" s="2">
        <v>15</v>
      </c>
      <c r="E41" s="62" t="s">
        <v>374</v>
      </c>
      <c r="F41" s="65" t="s">
        <v>429</v>
      </c>
      <c r="G41" s="151" t="s">
        <v>460</v>
      </c>
    </row>
    <row r="42" spans="1:7" ht="31.5" x14ac:dyDescent="0.25">
      <c r="A42" s="45">
        <v>2</v>
      </c>
      <c r="B42" s="61" t="s">
        <v>393</v>
      </c>
      <c r="C42" s="2">
        <v>15.1</v>
      </c>
      <c r="D42" s="2">
        <v>15.1</v>
      </c>
      <c r="E42" s="62" t="s">
        <v>431</v>
      </c>
      <c r="F42" s="65" t="s">
        <v>429</v>
      </c>
      <c r="G42" s="151"/>
    </row>
    <row r="43" spans="1:7" ht="15.75" x14ac:dyDescent="0.25">
      <c r="A43" s="45">
        <v>3</v>
      </c>
      <c r="B43" s="62" t="s">
        <v>305</v>
      </c>
      <c r="C43" s="2">
        <v>14.3</v>
      </c>
      <c r="D43" s="2">
        <v>14.3</v>
      </c>
      <c r="E43" s="62" t="s">
        <v>434</v>
      </c>
      <c r="F43" s="65" t="s">
        <v>435</v>
      </c>
      <c r="G43" s="151"/>
    </row>
    <row r="44" spans="1:7" ht="15.75" x14ac:dyDescent="0.25">
      <c r="A44" s="45">
        <v>4</v>
      </c>
      <c r="B44" s="62" t="s">
        <v>306</v>
      </c>
      <c r="C44" s="2">
        <v>15</v>
      </c>
      <c r="D44" s="2">
        <v>15</v>
      </c>
      <c r="E44" s="62" t="s">
        <v>436</v>
      </c>
      <c r="F44" s="65"/>
      <c r="G44" s="151"/>
    </row>
    <row r="45" spans="1:7" ht="15.75" x14ac:dyDescent="0.25">
      <c r="A45" s="45">
        <v>5</v>
      </c>
      <c r="B45" s="62" t="s">
        <v>308</v>
      </c>
      <c r="C45" s="63" t="s">
        <v>461</v>
      </c>
      <c r="D45" s="63" t="s">
        <v>461</v>
      </c>
      <c r="E45" s="62" t="s">
        <v>442</v>
      </c>
      <c r="F45" s="65"/>
      <c r="G45" s="151"/>
    </row>
    <row r="46" spans="1:7" ht="15.75" x14ac:dyDescent="0.25">
      <c r="A46" s="45">
        <v>6</v>
      </c>
      <c r="B46" s="62" t="s">
        <v>396</v>
      </c>
      <c r="C46" s="63" t="s">
        <v>461</v>
      </c>
      <c r="D46" s="63" t="s">
        <v>461</v>
      </c>
      <c r="E46" s="62" t="s">
        <v>445</v>
      </c>
      <c r="F46" s="65"/>
      <c r="G46" s="151"/>
    </row>
    <row r="47" spans="1:7" ht="15.75" x14ac:dyDescent="0.25">
      <c r="A47" s="76">
        <v>7</v>
      </c>
      <c r="B47" s="77" t="s">
        <v>310</v>
      </c>
      <c r="C47" s="78" t="s">
        <v>462</v>
      </c>
      <c r="D47" s="78" t="s">
        <v>462</v>
      </c>
      <c r="E47" s="77" t="s">
        <v>446</v>
      </c>
      <c r="F47" s="79" t="s">
        <v>435</v>
      </c>
      <c r="G47" s="151"/>
    </row>
    <row r="48" spans="1:7" ht="15.75" x14ac:dyDescent="0.25">
      <c r="A48" s="2"/>
      <c r="B48" s="62"/>
      <c r="C48" s="63"/>
      <c r="D48" s="63"/>
      <c r="E48" s="62"/>
      <c r="F48" s="65"/>
      <c r="G48" s="6"/>
    </row>
    <row r="49" spans="1:7" ht="15.75" x14ac:dyDescent="0.25">
      <c r="A49" s="150" t="s">
        <v>463</v>
      </c>
      <c r="B49" s="150"/>
      <c r="C49" s="2"/>
      <c r="D49" s="2"/>
      <c r="E49" s="62"/>
      <c r="F49" s="65"/>
      <c r="G49" s="6"/>
    </row>
    <row r="50" spans="1:7" ht="31.5" x14ac:dyDescent="0.25">
      <c r="A50" s="45">
        <v>1</v>
      </c>
      <c r="B50" s="61" t="s">
        <v>393</v>
      </c>
      <c r="C50" s="2">
        <v>17</v>
      </c>
      <c r="D50" s="2">
        <v>17</v>
      </c>
      <c r="E50" s="62" t="s">
        <v>431</v>
      </c>
      <c r="F50" s="65" t="s">
        <v>429</v>
      </c>
      <c r="G50" s="151" t="s">
        <v>464</v>
      </c>
    </row>
    <row r="51" spans="1:7" ht="15.75" x14ac:dyDescent="0.25">
      <c r="A51" s="45">
        <v>2</v>
      </c>
      <c r="B51" s="62" t="s">
        <v>305</v>
      </c>
      <c r="C51" s="2">
        <v>10</v>
      </c>
      <c r="D51" s="2">
        <v>10</v>
      </c>
      <c r="E51" s="62" t="s">
        <v>434</v>
      </c>
      <c r="F51" s="65" t="s">
        <v>435</v>
      </c>
      <c r="G51" s="151"/>
    </row>
    <row r="52" spans="1:7" ht="15.75" x14ac:dyDescent="0.25">
      <c r="A52" s="45">
        <v>3</v>
      </c>
      <c r="B52" s="62" t="s">
        <v>306</v>
      </c>
      <c r="C52" s="2">
        <v>35</v>
      </c>
      <c r="D52" s="2">
        <v>35</v>
      </c>
      <c r="E52" s="62" t="s">
        <v>436</v>
      </c>
      <c r="F52" s="65"/>
      <c r="G52" s="151"/>
    </row>
    <row r="53" spans="1:7" ht="15.75" x14ac:dyDescent="0.25">
      <c r="A53" s="45">
        <v>4</v>
      </c>
      <c r="B53" s="62" t="s">
        <v>437</v>
      </c>
      <c r="C53" s="2" t="s">
        <v>271</v>
      </c>
      <c r="D53" s="2" t="s">
        <v>465</v>
      </c>
      <c r="E53" s="62" t="s">
        <v>439</v>
      </c>
      <c r="F53" s="65"/>
      <c r="G53" s="151"/>
    </row>
    <row r="54" spans="1:7" ht="15.75" x14ac:dyDescent="0.25">
      <c r="A54" s="45">
        <v>5</v>
      </c>
      <c r="B54" s="62" t="s">
        <v>307</v>
      </c>
      <c r="C54" s="2">
        <v>14.23</v>
      </c>
      <c r="D54" s="2">
        <v>14.23</v>
      </c>
      <c r="E54" s="62" t="s">
        <v>440</v>
      </c>
      <c r="F54" s="65"/>
      <c r="G54" s="151"/>
    </row>
    <row r="55" spans="1:7" ht="15.75" x14ac:dyDescent="0.25">
      <c r="A55" s="45">
        <v>6</v>
      </c>
      <c r="B55" s="62" t="s">
        <v>308</v>
      </c>
      <c r="C55" s="63" t="s">
        <v>461</v>
      </c>
      <c r="D55" s="63" t="s">
        <v>461</v>
      </c>
      <c r="E55" s="62" t="s">
        <v>442</v>
      </c>
      <c r="F55" s="65"/>
      <c r="G55" s="151"/>
    </row>
    <row r="56" spans="1:7" ht="15.75" x14ac:dyDescent="0.25">
      <c r="A56" s="45">
        <v>7</v>
      </c>
      <c r="B56" s="62" t="s">
        <v>395</v>
      </c>
      <c r="C56" s="2">
        <v>17</v>
      </c>
      <c r="D56" s="2">
        <v>17</v>
      </c>
      <c r="E56" s="62" t="s">
        <v>444</v>
      </c>
      <c r="F56" s="65"/>
      <c r="G56" s="151"/>
    </row>
    <row r="57" spans="1:7" ht="15.75" x14ac:dyDescent="0.25">
      <c r="A57" s="45">
        <v>8</v>
      </c>
      <c r="B57" s="62" t="s">
        <v>396</v>
      </c>
      <c r="C57" s="63" t="s">
        <v>309</v>
      </c>
      <c r="D57" s="63" t="s">
        <v>309</v>
      </c>
      <c r="E57" s="62" t="s">
        <v>445</v>
      </c>
      <c r="F57" s="65"/>
      <c r="G57" s="151"/>
    </row>
    <row r="58" spans="1:7" ht="15.75" x14ac:dyDescent="0.25">
      <c r="A58" s="45">
        <v>9</v>
      </c>
      <c r="B58" s="62" t="s">
        <v>310</v>
      </c>
      <c r="C58" s="63" t="s">
        <v>466</v>
      </c>
      <c r="D58" s="63" t="s">
        <v>466</v>
      </c>
      <c r="E58" s="62" t="s">
        <v>446</v>
      </c>
      <c r="F58" s="65"/>
      <c r="G58" s="151"/>
    </row>
    <row r="59" spans="1:7" ht="15.75" x14ac:dyDescent="0.25">
      <c r="A59" s="45">
        <v>10</v>
      </c>
      <c r="B59" s="62" t="s">
        <v>311</v>
      </c>
      <c r="C59" s="63" t="s">
        <v>461</v>
      </c>
      <c r="D59" s="63" t="s">
        <v>461</v>
      </c>
      <c r="E59" s="62" t="s">
        <v>290</v>
      </c>
      <c r="F59" s="65"/>
      <c r="G59" s="151"/>
    </row>
    <row r="60" spans="1:7" ht="15.75" x14ac:dyDescent="0.25">
      <c r="A60" s="45">
        <v>11</v>
      </c>
      <c r="B60" s="62" t="s">
        <v>448</v>
      </c>
      <c r="C60" s="63" t="s">
        <v>467</v>
      </c>
      <c r="D60" s="63" t="s">
        <v>467</v>
      </c>
      <c r="E60" s="62" t="s">
        <v>450</v>
      </c>
      <c r="F60" s="65"/>
      <c r="G60" s="151"/>
    </row>
    <row r="61" spans="1:7" ht="15.75" x14ac:dyDescent="0.25">
      <c r="A61" s="45">
        <v>12</v>
      </c>
      <c r="B61" s="62" t="s">
        <v>397</v>
      </c>
      <c r="C61" s="63" t="s">
        <v>468</v>
      </c>
      <c r="D61" s="63" t="s">
        <v>468</v>
      </c>
      <c r="E61" s="62" t="s">
        <v>426</v>
      </c>
      <c r="F61" s="65"/>
      <c r="G61" s="151"/>
    </row>
    <row r="62" spans="1:7" ht="15.75" x14ac:dyDescent="0.25">
      <c r="A62" s="2"/>
      <c r="B62" s="62"/>
      <c r="C62" s="63"/>
      <c r="D62" s="63"/>
      <c r="E62" s="62"/>
      <c r="F62" s="65"/>
      <c r="G62" s="17"/>
    </row>
    <row r="63" spans="1:7" ht="15.75" x14ac:dyDescent="0.25">
      <c r="A63" s="150" t="s">
        <v>469</v>
      </c>
      <c r="B63" s="150"/>
      <c r="C63" s="2"/>
      <c r="D63" s="2"/>
      <c r="E63" s="62"/>
      <c r="F63" s="65"/>
      <c r="G63" s="17"/>
    </row>
    <row r="64" spans="1:7" ht="15.75" x14ac:dyDescent="0.25">
      <c r="A64" s="45">
        <v>1</v>
      </c>
      <c r="B64" s="62" t="s">
        <v>428</v>
      </c>
      <c r="C64" s="2">
        <v>25</v>
      </c>
      <c r="D64" s="2">
        <v>15</v>
      </c>
      <c r="E64" s="62" t="s">
        <v>374</v>
      </c>
      <c r="F64" s="65" t="s">
        <v>429</v>
      </c>
      <c r="G64" s="151" t="s">
        <v>470</v>
      </c>
    </row>
    <row r="65" spans="1:7" ht="15.75" x14ac:dyDescent="0.25">
      <c r="A65" s="45">
        <v>2</v>
      </c>
      <c r="B65" s="62" t="s">
        <v>306</v>
      </c>
      <c r="C65" s="2">
        <v>15</v>
      </c>
      <c r="D65" s="2">
        <v>15</v>
      </c>
      <c r="E65" s="62" t="s">
        <v>436</v>
      </c>
      <c r="F65" s="65"/>
      <c r="G65" s="151"/>
    </row>
    <row r="66" spans="1:7" ht="15.75" x14ac:dyDescent="0.25">
      <c r="A66" s="45">
        <v>3</v>
      </c>
      <c r="B66" s="62" t="s">
        <v>308</v>
      </c>
      <c r="C66" s="63" t="s">
        <v>461</v>
      </c>
      <c r="D66" s="63" t="s">
        <v>461</v>
      </c>
      <c r="E66" s="62" t="s">
        <v>442</v>
      </c>
      <c r="F66" s="65"/>
      <c r="G66" s="151"/>
    </row>
    <row r="67" spans="1:7" ht="15.75" x14ac:dyDescent="0.25">
      <c r="A67" s="45">
        <v>4</v>
      </c>
      <c r="B67" s="62" t="s">
        <v>310</v>
      </c>
      <c r="C67" s="63" t="s">
        <v>443</v>
      </c>
      <c r="D67" s="63" t="s">
        <v>443</v>
      </c>
      <c r="E67" s="62" t="s">
        <v>446</v>
      </c>
      <c r="F67" s="65" t="s">
        <v>435</v>
      </c>
      <c r="G67" s="151"/>
    </row>
    <row r="68" spans="1:7" ht="15.75" x14ac:dyDescent="0.25">
      <c r="A68" s="45">
        <v>5</v>
      </c>
      <c r="B68" s="62" t="s">
        <v>448</v>
      </c>
      <c r="C68" s="63" t="s">
        <v>467</v>
      </c>
      <c r="D68" s="63" t="s">
        <v>467</v>
      </c>
      <c r="E68" s="62" t="s">
        <v>450</v>
      </c>
      <c r="F68" s="65"/>
      <c r="G68" s="151"/>
    </row>
    <row r="69" spans="1:7" ht="15.75" x14ac:dyDescent="0.25">
      <c r="A69" s="45">
        <v>6</v>
      </c>
      <c r="B69" s="62" t="s">
        <v>397</v>
      </c>
      <c r="C69" s="63" t="s">
        <v>457</v>
      </c>
      <c r="D69" s="63" t="s">
        <v>458</v>
      </c>
      <c r="E69" s="62" t="s">
        <v>426</v>
      </c>
      <c r="F69" s="65"/>
      <c r="G69" s="151"/>
    </row>
    <row r="70" spans="1:7" ht="15.75" x14ac:dyDescent="0.25">
      <c r="A70" s="2"/>
      <c r="B70" s="62"/>
      <c r="C70" s="2"/>
      <c r="D70" s="2"/>
      <c r="E70" s="62"/>
      <c r="F70" s="65"/>
      <c r="G70" s="6"/>
    </row>
    <row r="71" spans="1:7" ht="15.75" x14ac:dyDescent="0.25">
      <c r="A71" s="161" t="s">
        <v>471</v>
      </c>
      <c r="B71" s="161"/>
      <c r="C71" s="2"/>
      <c r="D71" s="2"/>
      <c r="E71" s="62"/>
      <c r="F71" s="65"/>
      <c r="G71" s="6"/>
    </row>
    <row r="72" spans="1:7" ht="15.75" x14ac:dyDescent="0.25">
      <c r="A72" s="45">
        <v>1</v>
      </c>
      <c r="B72" s="62" t="s">
        <v>305</v>
      </c>
      <c r="C72" s="2">
        <v>12</v>
      </c>
      <c r="D72" s="2">
        <v>12</v>
      </c>
      <c r="E72" s="62" t="s">
        <v>434</v>
      </c>
      <c r="F72" s="65" t="s">
        <v>435</v>
      </c>
      <c r="G72" s="151" t="s">
        <v>472</v>
      </c>
    </row>
    <row r="73" spans="1:7" ht="15.75" x14ac:dyDescent="0.25">
      <c r="A73" s="45">
        <v>2</v>
      </c>
      <c r="B73" s="62" t="s">
        <v>306</v>
      </c>
      <c r="C73" s="2">
        <v>15</v>
      </c>
      <c r="D73" s="2">
        <v>15</v>
      </c>
      <c r="E73" s="62" t="s">
        <v>436</v>
      </c>
      <c r="F73" s="65"/>
      <c r="G73" s="151"/>
    </row>
    <row r="74" spans="1:7" ht="15.75" x14ac:dyDescent="0.25">
      <c r="A74" s="45">
        <v>3</v>
      </c>
      <c r="B74" s="62" t="s">
        <v>437</v>
      </c>
      <c r="C74" s="2" t="s">
        <v>258</v>
      </c>
      <c r="D74" s="2" t="s">
        <v>473</v>
      </c>
      <c r="E74" s="62" t="s">
        <v>439</v>
      </c>
      <c r="F74" s="65"/>
      <c r="G74" s="151"/>
    </row>
    <row r="75" spans="1:7" ht="15.75" x14ac:dyDescent="0.25">
      <c r="A75" s="45">
        <v>4</v>
      </c>
      <c r="B75" s="62" t="s">
        <v>308</v>
      </c>
      <c r="C75" s="63" t="s">
        <v>461</v>
      </c>
      <c r="D75" s="63" t="s">
        <v>461</v>
      </c>
      <c r="E75" s="62" t="s">
        <v>442</v>
      </c>
      <c r="F75" s="65"/>
      <c r="G75" s="151"/>
    </row>
    <row r="76" spans="1:7" ht="15.75" x14ac:dyDescent="0.25">
      <c r="A76" s="45">
        <v>5</v>
      </c>
      <c r="B76" s="62" t="s">
        <v>396</v>
      </c>
      <c r="C76" s="63" t="s">
        <v>474</v>
      </c>
      <c r="D76" s="63" t="s">
        <v>474</v>
      </c>
      <c r="E76" s="62" t="s">
        <v>445</v>
      </c>
      <c r="F76" s="65"/>
      <c r="G76" s="151"/>
    </row>
    <row r="77" spans="1:7" ht="15.75" x14ac:dyDescent="0.25">
      <c r="A77" s="45">
        <v>6</v>
      </c>
      <c r="B77" s="62" t="s">
        <v>310</v>
      </c>
      <c r="C77" s="63" t="s">
        <v>475</v>
      </c>
      <c r="D77" s="63" t="s">
        <v>475</v>
      </c>
      <c r="E77" s="62" t="s">
        <v>446</v>
      </c>
      <c r="F77" s="65" t="s">
        <v>435</v>
      </c>
      <c r="G77" s="151"/>
    </row>
    <row r="78" spans="1:7" ht="15.75" x14ac:dyDescent="0.25">
      <c r="A78" s="2"/>
      <c r="B78" s="62"/>
      <c r="C78" s="2"/>
      <c r="D78" s="2"/>
      <c r="E78" s="62"/>
      <c r="F78" s="65"/>
      <c r="G78" s="17"/>
    </row>
    <row r="79" spans="1:7" ht="15.75" x14ac:dyDescent="0.25">
      <c r="A79" s="150" t="s">
        <v>476</v>
      </c>
      <c r="B79" s="150"/>
      <c r="C79" s="2"/>
      <c r="D79" s="2"/>
      <c r="E79" s="62"/>
      <c r="F79" s="65"/>
      <c r="G79" s="17"/>
    </row>
    <row r="80" spans="1:7" ht="15.75" x14ac:dyDescent="0.25">
      <c r="A80" s="45">
        <v>1</v>
      </c>
      <c r="B80" s="62" t="s">
        <v>396</v>
      </c>
      <c r="C80" s="63" t="s">
        <v>461</v>
      </c>
      <c r="D80" s="63" t="s">
        <v>461</v>
      </c>
      <c r="E80" s="62" t="s">
        <v>445</v>
      </c>
      <c r="F80" s="65"/>
      <c r="G80" s="151" t="s">
        <v>477</v>
      </c>
    </row>
    <row r="81" spans="1:7" ht="15.75" x14ac:dyDescent="0.25">
      <c r="A81" s="45">
        <v>2</v>
      </c>
      <c r="B81" s="62" t="s">
        <v>310</v>
      </c>
      <c r="C81" s="63" t="s">
        <v>443</v>
      </c>
      <c r="D81" s="63" t="s">
        <v>443</v>
      </c>
      <c r="E81" s="62" t="s">
        <v>446</v>
      </c>
      <c r="F81" s="65" t="s">
        <v>435</v>
      </c>
      <c r="G81" s="151"/>
    </row>
    <row r="82" spans="1:7" ht="15.75" x14ac:dyDescent="0.25">
      <c r="A82" s="2"/>
      <c r="B82" s="62"/>
      <c r="C82" s="2"/>
      <c r="D82" s="2"/>
      <c r="E82" s="62"/>
      <c r="F82" s="65"/>
      <c r="G82" s="151"/>
    </row>
    <row r="83" spans="1:7" ht="15.75" x14ac:dyDescent="0.25">
      <c r="A83" s="150" t="s">
        <v>478</v>
      </c>
      <c r="B83" s="150"/>
      <c r="C83" s="6"/>
      <c r="D83" s="6"/>
      <c r="E83" s="6"/>
      <c r="F83" s="65"/>
      <c r="G83" s="17"/>
    </row>
    <row r="84" spans="1:7" ht="15.75" x14ac:dyDescent="0.25">
      <c r="A84" s="6">
        <v>1</v>
      </c>
      <c r="B84" s="62" t="s">
        <v>396</v>
      </c>
      <c r="C84" s="63" t="s">
        <v>461</v>
      </c>
      <c r="D84" s="63" t="s">
        <v>461</v>
      </c>
      <c r="E84" s="62" t="s">
        <v>445</v>
      </c>
      <c r="F84" s="65"/>
      <c r="G84" s="151" t="s">
        <v>116</v>
      </c>
    </row>
    <row r="85" spans="1:7" ht="15.75" x14ac:dyDescent="0.25">
      <c r="A85" s="6">
        <v>2</v>
      </c>
      <c r="B85" s="62" t="s">
        <v>310</v>
      </c>
      <c r="C85" s="63" t="s">
        <v>462</v>
      </c>
      <c r="D85" s="63" t="s">
        <v>462</v>
      </c>
      <c r="E85" s="62" t="s">
        <v>446</v>
      </c>
      <c r="F85" s="65" t="s">
        <v>435</v>
      </c>
      <c r="G85" s="151"/>
    </row>
    <row r="86" spans="1:7" ht="15.75" x14ac:dyDescent="0.25">
      <c r="A86" s="80">
        <v>3</v>
      </c>
      <c r="B86" s="77" t="s">
        <v>311</v>
      </c>
      <c r="C86" s="78" t="s">
        <v>447</v>
      </c>
      <c r="D86" s="78" t="s">
        <v>447</v>
      </c>
      <c r="E86" s="77" t="s">
        <v>290</v>
      </c>
      <c r="F86" s="79"/>
      <c r="G86" s="151"/>
    </row>
    <row r="87" spans="1:7" ht="15.75" x14ac:dyDescent="0.25">
      <c r="A87" s="6"/>
      <c r="B87" s="6"/>
      <c r="C87" s="6"/>
      <c r="D87" s="6"/>
      <c r="E87" s="6"/>
      <c r="F87" s="65"/>
      <c r="G87" s="6"/>
    </row>
    <row r="88" spans="1:7" ht="15.75" x14ac:dyDescent="0.25">
      <c r="A88" s="150" t="s">
        <v>479</v>
      </c>
      <c r="B88" s="150"/>
      <c r="C88" s="6"/>
      <c r="D88" s="6"/>
      <c r="E88" s="6"/>
      <c r="F88" s="65"/>
      <c r="G88" s="6"/>
    </row>
    <row r="89" spans="1:7" ht="78.75" x14ac:dyDescent="0.25">
      <c r="A89" s="6"/>
      <c r="B89" s="43" t="s">
        <v>480</v>
      </c>
      <c r="C89" s="2">
        <v>25</v>
      </c>
      <c r="D89" s="2">
        <v>25</v>
      </c>
      <c r="E89" s="6" t="s">
        <v>481</v>
      </c>
      <c r="F89" s="81" t="s">
        <v>482</v>
      </c>
      <c r="G89" s="2">
        <v>25</v>
      </c>
    </row>
    <row r="90" spans="1:7" ht="15.75" x14ac:dyDescent="0.25">
      <c r="A90" s="6"/>
      <c r="B90" s="6"/>
      <c r="C90" s="6"/>
      <c r="D90" s="6"/>
      <c r="E90" s="6"/>
      <c r="F90" s="65"/>
      <c r="G90" s="6"/>
    </row>
    <row r="91" spans="1:7" ht="15.75" x14ac:dyDescent="0.25">
      <c r="A91" s="150" t="s">
        <v>483</v>
      </c>
      <c r="B91" s="150"/>
      <c r="C91" s="6"/>
      <c r="D91" s="6"/>
      <c r="E91" s="6"/>
      <c r="F91" s="65"/>
      <c r="G91" s="6"/>
    </row>
    <row r="92" spans="1:7" ht="15.75" x14ac:dyDescent="0.25">
      <c r="A92" s="6"/>
      <c r="B92" s="6" t="s">
        <v>484</v>
      </c>
      <c r="C92" s="2">
        <v>8.06</v>
      </c>
      <c r="D92" s="2">
        <v>8.06</v>
      </c>
      <c r="E92" s="6"/>
      <c r="F92" s="65" t="s">
        <v>485</v>
      </c>
      <c r="G92" s="2">
        <v>8.06</v>
      </c>
    </row>
    <row r="93" spans="1:7" ht="15.75" x14ac:dyDescent="0.25">
      <c r="A93" s="6"/>
      <c r="B93" s="6"/>
      <c r="C93" s="6"/>
      <c r="D93" s="6"/>
      <c r="E93" s="6"/>
      <c r="F93" s="65"/>
      <c r="G93" s="6"/>
    </row>
    <row r="94" spans="1:7" ht="15.75" x14ac:dyDescent="0.25">
      <c r="A94" s="6"/>
      <c r="B94" s="6"/>
      <c r="C94" s="6"/>
      <c r="D94" s="6"/>
      <c r="E94" s="6"/>
      <c r="F94" s="65"/>
      <c r="G94" s="6"/>
    </row>
    <row r="95" spans="1:7" ht="15.75" x14ac:dyDescent="0.25">
      <c r="A95" s="6"/>
      <c r="B95" s="6"/>
      <c r="C95" s="6"/>
      <c r="D95" s="6"/>
      <c r="E95" s="6"/>
      <c r="F95" s="65"/>
      <c r="G95" s="6"/>
    </row>
    <row r="96" spans="1:7" ht="15.75" x14ac:dyDescent="0.25">
      <c r="A96" s="6"/>
      <c r="B96" s="6"/>
      <c r="C96" s="6"/>
      <c r="D96" s="6"/>
      <c r="E96" s="6"/>
      <c r="F96" s="65"/>
      <c r="G96" s="6"/>
    </row>
    <row r="97" spans="1:6" ht="15.75" x14ac:dyDescent="0.25">
      <c r="A97" s="29"/>
      <c r="B97" s="29"/>
      <c r="C97" s="29"/>
      <c r="D97" s="29"/>
      <c r="E97" s="29"/>
      <c r="F97" s="29"/>
    </row>
    <row r="98" spans="1:6" ht="15.75" x14ac:dyDescent="0.25">
      <c r="A98" s="29"/>
      <c r="B98" s="29"/>
      <c r="C98" s="29"/>
      <c r="D98" s="29"/>
      <c r="E98" s="29"/>
      <c r="F98" s="29"/>
    </row>
    <row r="99" spans="1:6" ht="15.75" x14ac:dyDescent="0.25">
      <c r="A99" s="29"/>
      <c r="B99" s="29"/>
      <c r="C99" s="29"/>
      <c r="D99" s="29"/>
      <c r="E99" s="29"/>
      <c r="F99" s="29"/>
    </row>
    <row r="100" spans="1:6" ht="15.75" x14ac:dyDescent="0.25">
      <c r="A100" s="29"/>
      <c r="B100" s="29"/>
      <c r="C100" s="29"/>
      <c r="D100" s="29"/>
      <c r="E100" s="29"/>
      <c r="F100" s="29"/>
    </row>
    <row r="101" spans="1:6" ht="15.75" x14ac:dyDescent="0.25">
      <c r="A101" s="29"/>
      <c r="B101" s="29"/>
      <c r="C101" s="29"/>
      <c r="D101" s="29"/>
      <c r="E101" s="29"/>
      <c r="F101" s="29"/>
    </row>
    <row r="102" spans="1:6" ht="15.75" x14ac:dyDescent="0.25">
      <c r="A102" s="29"/>
      <c r="B102" s="29"/>
      <c r="C102" s="29"/>
      <c r="D102" s="29"/>
      <c r="E102" s="29"/>
      <c r="F102" s="29"/>
    </row>
    <row r="103" spans="1:6" ht="15.75" x14ac:dyDescent="0.25">
      <c r="A103" s="29"/>
      <c r="B103" s="29"/>
      <c r="C103" s="29"/>
      <c r="D103" s="29"/>
      <c r="E103" s="29"/>
      <c r="F103" s="29"/>
    </row>
    <row r="104" spans="1:6" ht="15.75" x14ac:dyDescent="0.25">
      <c r="A104" s="29"/>
      <c r="B104" s="29"/>
      <c r="C104" s="29"/>
      <c r="D104" s="29"/>
      <c r="E104" s="29"/>
      <c r="F104" s="29"/>
    </row>
    <row r="105" spans="1:6" ht="15.75" x14ac:dyDescent="0.25">
      <c r="A105" s="29"/>
      <c r="B105" s="29"/>
      <c r="C105" s="29"/>
      <c r="D105" s="29"/>
      <c r="E105" s="29"/>
      <c r="F105" s="29"/>
    </row>
    <row r="106" spans="1:6" ht="15.75" x14ac:dyDescent="0.25">
      <c r="A106" s="29"/>
      <c r="B106" s="29"/>
      <c r="C106" s="29"/>
      <c r="D106" s="29"/>
      <c r="E106" s="29"/>
      <c r="F106" s="29"/>
    </row>
    <row r="107" spans="1:6" ht="15.75" x14ac:dyDescent="0.25">
      <c r="A107" s="29"/>
      <c r="B107" s="29"/>
      <c r="C107" s="29"/>
      <c r="D107" s="29"/>
      <c r="E107" s="29"/>
      <c r="F107" s="29"/>
    </row>
    <row r="108" spans="1:6" ht="15.75" x14ac:dyDescent="0.25">
      <c r="A108" s="29"/>
      <c r="B108" s="29"/>
      <c r="C108" s="29"/>
      <c r="D108" s="29"/>
      <c r="E108" s="29"/>
      <c r="F108" s="29"/>
    </row>
    <row r="109" spans="1:6" ht="15.75" x14ac:dyDescent="0.25">
      <c r="A109" s="29"/>
      <c r="B109" s="29"/>
      <c r="C109" s="29"/>
      <c r="D109" s="29"/>
      <c r="E109" s="29"/>
      <c r="F109" s="29"/>
    </row>
    <row r="110" spans="1:6" ht="15.75" x14ac:dyDescent="0.25">
      <c r="A110" s="29"/>
      <c r="B110" s="29"/>
      <c r="C110" s="29"/>
      <c r="D110" s="29"/>
      <c r="E110" s="29"/>
      <c r="F110" s="29"/>
    </row>
    <row r="111" spans="1:6" ht="15.75" x14ac:dyDescent="0.25">
      <c r="A111" s="29"/>
      <c r="B111" s="29"/>
      <c r="C111" s="29"/>
      <c r="D111" s="29"/>
      <c r="E111" s="29"/>
      <c r="F111" s="29"/>
    </row>
    <row r="112" spans="1:6" ht="15.75" x14ac:dyDescent="0.25">
      <c r="A112" s="29"/>
      <c r="B112" s="29"/>
      <c r="C112" s="29"/>
      <c r="D112" s="29"/>
      <c r="E112" s="29"/>
      <c r="F112" s="29"/>
    </row>
    <row r="113" spans="1:6" ht="15.75" x14ac:dyDescent="0.25">
      <c r="A113" s="29"/>
      <c r="B113" s="29"/>
      <c r="C113" s="29"/>
      <c r="D113" s="29"/>
      <c r="E113" s="29"/>
      <c r="F113" s="29"/>
    </row>
    <row r="114" spans="1:6" ht="15.75" x14ac:dyDescent="0.25">
      <c r="A114" s="29"/>
      <c r="B114" s="29"/>
      <c r="C114" s="29"/>
      <c r="D114" s="29"/>
      <c r="E114" s="29"/>
      <c r="F114" s="29"/>
    </row>
    <row r="115" spans="1:6" ht="15.75" x14ac:dyDescent="0.25">
      <c r="A115" s="29"/>
      <c r="B115" s="29"/>
      <c r="C115" s="29"/>
      <c r="D115" s="29"/>
      <c r="E115" s="29"/>
      <c r="F115" s="29"/>
    </row>
    <row r="116" spans="1:6" ht="15.75" x14ac:dyDescent="0.25">
      <c r="A116" s="29"/>
      <c r="B116" s="29"/>
      <c r="C116" s="29"/>
      <c r="D116" s="29"/>
      <c r="E116" s="29"/>
      <c r="F116" s="29"/>
    </row>
    <row r="117" spans="1:6" ht="15.75" x14ac:dyDescent="0.25">
      <c r="A117" s="29"/>
      <c r="B117" s="29"/>
      <c r="C117" s="29"/>
      <c r="D117" s="29"/>
      <c r="E117" s="29"/>
      <c r="F117" s="29"/>
    </row>
    <row r="118" spans="1:6" ht="15.75" x14ac:dyDescent="0.25">
      <c r="A118" s="29"/>
      <c r="B118" s="29"/>
      <c r="C118" s="29"/>
      <c r="D118" s="29"/>
      <c r="E118" s="29"/>
      <c r="F118" s="29"/>
    </row>
    <row r="119" spans="1:6" ht="15.75" x14ac:dyDescent="0.25">
      <c r="A119" s="29"/>
      <c r="B119" s="29"/>
      <c r="C119" s="29"/>
      <c r="D119" s="29"/>
      <c r="E119" s="29"/>
      <c r="F119" s="29"/>
    </row>
    <row r="120" spans="1:6" ht="15.75" x14ac:dyDescent="0.25">
      <c r="A120" s="29"/>
      <c r="B120" s="29"/>
      <c r="C120" s="29"/>
      <c r="D120" s="29"/>
      <c r="E120" s="29"/>
      <c r="F120" s="29"/>
    </row>
    <row r="121" spans="1:6" ht="15.75" x14ac:dyDescent="0.25">
      <c r="A121" s="29"/>
      <c r="B121" s="29"/>
      <c r="C121" s="29"/>
      <c r="D121" s="29"/>
      <c r="E121" s="29"/>
      <c r="F121" s="29"/>
    </row>
    <row r="122" spans="1:6" ht="15.75" x14ac:dyDescent="0.25">
      <c r="A122" s="29"/>
      <c r="B122" s="29"/>
      <c r="C122" s="29"/>
      <c r="D122" s="29"/>
      <c r="E122" s="29"/>
      <c r="F122" s="29"/>
    </row>
    <row r="123" spans="1:6" ht="15.75" x14ac:dyDescent="0.25">
      <c r="A123" s="29"/>
      <c r="B123" s="29"/>
      <c r="C123" s="29"/>
      <c r="D123" s="29"/>
      <c r="E123" s="29"/>
      <c r="F123" s="29"/>
    </row>
    <row r="124" spans="1:6" ht="15.75" x14ac:dyDescent="0.25">
      <c r="A124" s="29"/>
      <c r="B124" s="29"/>
      <c r="C124" s="29"/>
      <c r="D124" s="29"/>
      <c r="E124" s="29"/>
      <c r="F124" s="29"/>
    </row>
    <row r="125" spans="1:6" ht="15.75" x14ac:dyDescent="0.25">
      <c r="A125" s="29"/>
      <c r="B125" s="29"/>
      <c r="C125" s="29"/>
      <c r="D125" s="29"/>
      <c r="E125" s="29"/>
      <c r="F125" s="29"/>
    </row>
    <row r="126" spans="1:6" ht="15.75" x14ac:dyDescent="0.25">
      <c r="A126" s="29"/>
      <c r="B126" s="29"/>
      <c r="C126" s="29"/>
      <c r="D126" s="29"/>
      <c r="E126" s="29"/>
      <c r="F126" s="29"/>
    </row>
    <row r="127" spans="1:6" ht="15.75" x14ac:dyDescent="0.25">
      <c r="A127" s="29"/>
      <c r="B127" s="29"/>
      <c r="C127" s="29"/>
      <c r="D127" s="29"/>
      <c r="E127" s="29"/>
      <c r="F127" s="29"/>
    </row>
    <row r="128" spans="1:6" ht="15.75" x14ac:dyDescent="0.25">
      <c r="A128" s="29"/>
      <c r="B128" s="29"/>
      <c r="C128" s="29"/>
      <c r="D128" s="29"/>
      <c r="E128" s="29"/>
      <c r="F128" s="29"/>
    </row>
    <row r="129" spans="1:6" ht="15.75" x14ac:dyDescent="0.25">
      <c r="A129" s="29"/>
      <c r="B129" s="29"/>
      <c r="C129" s="29"/>
      <c r="D129" s="29"/>
      <c r="E129" s="29"/>
      <c r="F129" s="29"/>
    </row>
    <row r="130" spans="1:6" ht="15.75" x14ac:dyDescent="0.25">
      <c r="A130" s="29"/>
      <c r="B130" s="29"/>
      <c r="C130" s="29"/>
      <c r="D130" s="29"/>
      <c r="E130" s="29"/>
      <c r="F130" s="29"/>
    </row>
    <row r="131" spans="1:6" ht="15.75" x14ac:dyDescent="0.25">
      <c r="A131" s="29"/>
      <c r="B131" s="29"/>
      <c r="C131" s="29"/>
      <c r="D131" s="29"/>
      <c r="E131" s="29"/>
      <c r="F131" s="29"/>
    </row>
    <row r="132" spans="1:6" ht="15.75" x14ac:dyDescent="0.25">
      <c r="A132" s="29"/>
      <c r="B132" s="29"/>
      <c r="C132" s="29"/>
      <c r="D132" s="29"/>
      <c r="E132" s="29"/>
      <c r="F132" s="29"/>
    </row>
    <row r="133" spans="1:6" ht="15.75" x14ac:dyDescent="0.25">
      <c r="A133" s="29"/>
      <c r="B133" s="29"/>
      <c r="C133" s="29"/>
      <c r="D133" s="29"/>
      <c r="E133" s="29"/>
      <c r="F133" s="29"/>
    </row>
    <row r="134" spans="1:6" ht="15.75" x14ac:dyDescent="0.25">
      <c r="A134" s="29"/>
      <c r="B134" s="29"/>
      <c r="C134" s="29"/>
      <c r="D134" s="29"/>
      <c r="E134" s="29"/>
      <c r="F134" s="29"/>
    </row>
    <row r="135" spans="1:6" ht="15.75" x14ac:dyDescent="0.25">
      <c r="A135" s="29"/>
      <c r="B135" s="29"/>
      <c r="C135" s="29"/>
      <c r="D135" s="29"/>
      <c r="E135" s="29"/>
      <c r="F135" s="29"/>
    </row>
    <row r="136" spans="1:6" ht="15.75" x14ac:dyDescent="0.25">
      <c r="A136" s="29"/>
      <c r="B136" s="29"/>
      <c r="C136" s="29"/>
      <c r="D136" s="29"/>
      <c r="E136" s="29"/>
      <c r="F136" s="29"/>
    </row>
    <row r="137" spans="1:6" ht="15.75" x14ac:dyDescent="0.25">
      <c r="A137" s="29"/>
      <c r="B137" s="29"/>
      <c r="C137" s="29"/>
      <c r="D137" s="29"/>
      <c r="E137" s="29"/>
      <c r="F137" s="29"/>
    </row>
    <row r="138" spans="1:6" ht="15.75" x14ac:dyDescent="0.25">
      <c r="A138" s="29"/>
      <c r="B138" s="29"/>
      <c r="C138" s="29"/>
      <c r="D138" s="29"/>
      <c r="E138" s="29"/>
      <c r="F138" s="29"/>
    </row>
    <row r="139" spans="1:6" ht="15.75" x14ac:dyDescent="0.25">
      <c r="A139" s="29"/>
      <c r="B139" s="29"/>
      <c r="C139" s="29"/>
      <c r="D139" s="29"/>
      <c r="E139" s="29"/>
      <c r="F139" s="29"/>
    </row>
    <row r="140" spans="1:6" ht="15.75" x14ac:dyDescent="0.25">
      <c r="A140" s="29"/>
      <c r="B140" s="29"/>
      <c r="C140" s="29"/>
      <c r="D140" s="29"/>
      <c r="E140" s="29"/>
      <c r="F140" s="29"/>
    </row>
    <row r="141" spans="1:6" ht="15.75" x14ac:dyDescent="0.25">
      <c r="A141" s="29"/>
      <c r="B141" s="29"/>
      <c r="C141" s="29"/>
      <c r="D141" s="29"/>
      <c r="E141" s="29"/>
      <c r="F141" s="29"/>
    </row>
    <row r="142" spans="1:6" ht="15.75" x14ac:dyDescent="0.25">
      <c r="A142" s="29"/>
      <c r="B142" s="29"/>
      <c r="C142" s="29"/>
      <c r="D142" s="29"/>
      <c r="E142" s="29"/>
      <c r="F142" s="29"/>
    </row>
    <row r="143" spans="1:6" ht="15.75" x14ac:dyDescent="0.25">
      <c r="A143" s="29"/>
      <c r="B143" s="29"/>
      <c r="C143" s="29"/>
      <c r="D143" s="29"/>
      <c r="E143" s="29"/>
      <c r="F143" s="29"/>
    </row>
    <row r="144" spans="1:6" ht="15.75" x14ac:dyDescent="0.25">
      <c r="A144" s="29"/>
      <c r="B144" s="29"/>
      <c r="C144" s="29"/>
      <c r="D144" s="29"/>
      <c r="E144" s="29"/>
      <c r="F144" s="29"/>
    </row>
    <row r="145" spans="1:6" ht="15.75" x14ac:dyDescent="0.25">
      <c r="A145" s="29"/>
      <c r="B145" s="29"/>
      <c r="C145" s="29"/>
      <c r="D145" s="29"/>
      <c r="E145" s="29"/>
      <c r="F145" s="29"/>
    </row>
    <row r="146" spans="1:6" ht="15.75" x14ac:dyDescent="0.25">
      <c r="A146" s="29"/>
      <c r="B146" s="29"/>
      <c r="C146" s="29"/>
      <c r="D146" s="29"/>
      <c r="E146" s="29"/>
      <c r="F146" s="29"/>
    </row>
    <row r="147" spans="1:6" ht="15.75" x14ac:dyDescent="0.25">
      <c r="A147" s="29"/>
      <c r="B147" s="29"/>
      <c r="C147" s="29"/>
      <c r="D147" s="29"/>
      <c r="E147" s="29"/>
      <c r="F147" s="29"/>
    </row>
    <row r="148" spans="1:6" ht="15.75" x14ac:dyDescent="0.25">
      <c r="A148" s="29"/>
      <c r="B148" s="29"/>
      <c r="C148" s="29"/>
      <c r="D148" s="29"/>
      <c r="E148" s="29"/>
      <c r="F148" s="29"/>
    </row>
    <row r="149" spans="1:6" ht="15.75" x14ac:dyDescent="0.25">
      <c r="A149" s="29"/>
      <c r="B149" s="29"/>
      <c r="C149" s="29"/>
      <c r="D149" s="29"/>
      <c r="E149" s="29"/>
      <c r="F149" s="29"/>
    </row>
    <row r="150" spans="1:6" ht="15.75" x14ac:dyDescent="0.25">
      <c r="A150" s="29"/>
      <c r="B150" s="29"/>
      <c r="C150" s="29"/>
      <c r="D150" s="29"/>
      <c r="E150" s="29"/>
      <c r="F150" s="29"/>
    </row>
    <row r="151" spans="1:6" ht="15.75" x14ac:dyDescent="0.25">
      <c r="A151" s="29"/>
      <c r="B151" s="29"/>
      <c r="C151" s="29"/>
      <c r="D151" s="29"/>
      <c r="E151" s="29"/>
      <c r="F151" s="29"/>
    </row>
    <row r="152" spans="1:6" ht="15.75" x14ac:dyDescent="0.25">
      <c r="A152" s="29"/>
      <c r="B152" s="29"/>
      <c r="C152" s="29"/>
      <c r="D152" s="29"/>
      <c r="E152" s="29"/>
      <c r="F152" s="29"/>
    </row>
    <row r="153" spans="1:6" ht="15.75" x14ac:dyDescent="0.25">
      <c r="A153" s="29"/>
      <c r="B153" s="29"/>
      <c r="C153" s="29"/>
      <c r="D153" s="29"/>
      <c r="E153" s="29"/>
      <c r="F153" s="29"/>
    </row>
    <row r="154" spans="1:6" ht="15.75" x14ac:dyDescent="0.25">
      <c r="A154" s="29"/>
      <c r="B154" s="29"/>
      <c r="C154" s="29"/>
      <c r="D154" s="29"/>
      <c r="E154" s="29"/>
      <c r="F154" s="29"/>
    </row>
  </sheetData>
  <mergeCells count="30">
    <mergeCell ref="D1:G1"/>
    <mergeCell ref="F2:G2"/>
    <mergeCell ref="A3:G3"/>
    <mergeCell ref="A5:D5"/>
    <mergeCell ref="A6:A7"/>
    <mergeCell ref="B6:B7"/>
    <mergeCell ref="C6:D6"/>
    <mergeCell ref="E6:E7"/>
    <mergeCell ref="F6:F7"/>
    <mergeCell ref="G6:G7"/>
    <mergeCell ref="A8:B8"/>
    <mergeCell ref="G9:G12"/>
    <mergeCell ref="A14:B14"/>
    <mergeCell ref="G15:G28"/>
    <mergeCell ref="A30:B30"/>
    <mergeCell ref="G31:G38"/>
    <mergeCell ref="A40:B40"/>
    <mergeCell ref="G41:G47"/>
    <mergeCell ref="A49:B49"/>
    <mergeCell ref="G50:G61"/>
    <mergeCell ref="A63:B63"/>
    <mergeCell ref="G64:G69"/>
    <mergeCell ref="A88:B88"/>
    <mergeCell ref="A91:B91"/>
    <mergeCell ref="A71:B71"/>
    <mergeCell ref="G72:G77"/>
    <mergeCell ref="A79:B79"/>
    <mergeCell ref="G80:G82"/>
    <mergeCell ref="A83:B83"/>
    <mergeCell ref="G84:G86"/>
  </mergeCells>
  <pageMargins left="0.70866141732283516" right="0.70866141732283516" top="0.74803149606299213" bottom="0.74803149606299213" header="0.31496062992126012" footer="0.31496062992126012"/>
  <pageSetup paperSize="0" scale="77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8_pielikums</vt:lpstr>
      <vt:lpstr>9_pielikums</vt:lpstr>
      <vt:lpstr>10_pielikums</vt:lpstr>
      <vt:lpstr>16_1_Cenas</vt:lpstr>
      <vt:lpstr>16_2_ABA</vt:lpstr>
      <vt:lpstr>16_3_Kanisterapija</vt:lpstr>
      <vt:lpstr>16_4_Makslu_terapija</vt:lpstr>
      <vt:lpstr>16_5__Reitterapija</vt:lpstr>
      <vt:lpstr>16_6_Speciālisti</vt:lpstr>
      <vt:lpstr>16_7_siltās_smiltis</vt:lpstr>
      <vt:lpstr>16_8__SBS_Pakalpojumi</vt:lpstr>
      <vt:lpstr>16_9_grupu_nodarbiba</vt:lpstr>
      <vt:lpstr>Sheet4</vt:lpstr>
      <vt:lpstr>'16_4_Makslu_terapija'!Print_Titles</vt:lpstr>
      <vt:lpstr>'16_6_Speciālisti'!Print_Titles</vt:lpstr>
      <vt:lpstr>'16_8__SBS_Pakalpojumi'!Print_Titles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2019-04-08T11:49:58Z</dcterms:created>
  <dcterms:modified xsi:type="dcterms:W3CDTF">2019-04-08T11:50:10Z</dcterms:modified>
</cp:coreProperties>
</file>